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Z:\□R7年度\12【R7】実態調査\【R7】HP関係-実態調査\"/>
    </mc:Choice>
  </mc:AlternateContent>
  <xr:revisionPtr revIDLastSave="0" documentId="13_ncr:1_{B97418A6-4DD2-4AFA-94C9-C3028F249F8E}" xr6:coauthVersionLast="47" xr6:coauthVersionMax="47" xr10:uidLastSave="{00000000-0000-0000-0000-000000000000}"/>
  <bookViews>
    <workbookView xWindow="-108" yWindow="-108" windowWidth="23256" windowHeight="13896" xr2:uid="{540D024A-A66E-47A9-A096-48055D137817}"/>
  </bookViews>
  <sheets>
    <sheet name="職員体制計算表" sheetId="3" r:id="rId1"/>
  </sheets>
  <externalReferences>
    <externalReference r:id="rId2"/>
  </externalReferences>
  <definedNames>
    <definedName name="_xlnm._FilterDatabase" localSheetId="0" hidden="1">職員体制計算表!#REF!</definedName>
    <definedName name="A1dz65">#REF!</definedName>
    <definedName name="dq">#REF!</definedName>
    <definedName name="_xlnm.Print_Area" localSheetId="0">職員体制計算表!$B$2:$AJ$59</definedName>
    <definedName name="_xlnm.Print_Titles" localSheetId="0">職員体制計算表!$5:$8</definedName>
    <definedName name="QW_Excel" localSheetId="0">#REF!</definedName>
    <definedName name="QW_Excel">#REF!</definedName>
    <definedName name="ああああああ">#REF!</definedName>
    <definedName name="う125">#REF!</definedName>
    <definedName name="し110">'[1]Ｒ1．10メルアド・管理者（実態調査データ）'!#REF!</definedName>
    <definedName name="その他事業所数">#REF!</definedName>
    <definedName name="県加筆案">#REF!</definedName>
    <definedName name="湖東">#REF!</definedName>
    <definedName name="湖東の最新の最新の最新">#REF!</definedName>
    <definedName name="湖北">#REF!</definedName>
    <definedName name="湖北の最新の最新の最新">#REF!</definedName>
    <definedName name="甲賀">#REF!</definedName>
    <definedName name="甲賀最新">#REF!</definedName>
    <definedName name="高島">#REF!</definedName>
    <definedName name="高島の最新の最新の最新">#REF!</definedName>
    <definedName name="事務職のいるＳＴまとめ">#REF!</definedName>
    <definedName name="全体経験年数平均">#REF!</definedName>
    <definedName name="大津">#REF!</definedName>
    <definedName name="大津最新">#REF!</definedName>
    <definedName name="大津最新の最新">#REF!</definedName>
    <definedName name="東近江">#REF!</definedName>
    <definedName name="東近江の最新">#REF!</definedName>
    <definedName name="東近江最新">#REF!</definedName>
    <definedName name="南部">#REF!</definedName>
    <definedName name="南部の最新">#REF!</definedName>
    <definedName name="南部最新">#REF!</definedName>
    <definedName name="南部最新の最新">#REF!</definedName>
    <definedName name="予備">#REF!</definedName>
    <definedName name="予備の最新">#REF!</definedName>
    <definedName name="予備職種ごと元シー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3" i="3" l="1"/>
  <c r="AE10" i="3"/>
  <c r="AD10" i="3"/>
  <c r="AE11" i="3"/>
  <c r="AD11" i="3"/>
  <c r="U10" i="3"/>
  <c r="W10" i="3"/>
  <c r="AD31" i="3"/>
  <c r="AD30" i="3"/>
  <c r="X10" i="3"/>
  <c r="W11" i="3"/>
  <c r="X11" i="3"/>
  <c r="W12" i="3"/>
  <c r="X12" i="3"/>
  <c r="W13" i="3"/>
  <c r="X13" i="3"/>
  <c r="W14" i="3"/>
  <c r="X14" i="3"/>
  <c r="W15" i="3"/>
  <c r="X15" i="3"/>
  <c r="W16" i="3"/>
  <c r="X16" i="3"/>
  <c r="W17" i="3"/>
  <c r="X17" i="3"/>
  <c r="W18" i="3"/>
  <c r="X18" i="3"/>
  <c r="W19" i="3"/>
  <c r="X19" i="3"/>
  <c r="W20" i="3"/>
  <c r="X20" i="3"/>
  <c r="W21" i="3"/>
  <c r="X21" i="3"/>
  <c r="W22" i="3"/>
  <c r="X22" i="3"/>
  <c r="W23" i="3"/>
  <c r="X23" i="3"/>
  <c r="W24" i="3"/>
  <c r="X24" i="3"/>
  <c r="W25" i="3"/>
  <c r="X25" i="3"/>
  <c r="W26" i="3"/>
  <c r="X26" i="3"/>
  <c r="W27" i="3"/>
  <c r="X27" i="3"/>
  <c r="W28" i="3"/>
  <c r="X28" i="3"/>
  <c r="W29" i="3"/>
  <c r="X29" i="3"/>
  <c r="W30" i="3"/>
  <c r="X30" i="3"/>
  <c r="W31" i="3"/>
  <c r="X31" i="3"/>
  <c r="W32" i="3"/>
  <c r="X32" i="3"/>
  <c r="W33" i="3"/>
  <c r="X33" i="3"/>
  <c r="W34" i="3"/>
  <c r="X34" i="3"/>
  <c r="W35" i="3"/>
  <c r="X35" i="3"/>
  <c r="W36" i="3"/>
  <c r="X36" i="3"/>
  <c r="W37" i="3"/>
  <c r="X37" i="3"/>
  <c r="W38" i="3"/>
  <c r="X38" i="3"/>
  <c r="W39" i="3"/>
  <c r="X39" i="3"/>
  <c r="W40" i="3"/>
  <c r="X40" i="3"/>
  <c r="W41" i="3"/>
  <c r="X41" i="3"/>
  <c r="W42" i="3"/>
  <c r="X42" i="3"/>
  <c r="W43" i="3"/>
  <c r="X43" i="3"/>
  <c r="W44" i="3"/>
  <c r="X44" i="3"/>
  <c r="W45" i="3"/>
  <c r="X45" i="3"/>
  <c r="W46" i="3"/>
  <c r="X46" i="3"/>
  <c r="W47" i="3"/>
  <c r="X47" i="3"/>
  <c r="W48" i="3"/>
  <c r="X48" i="3"/>
  <c r="W49" i="3"/>
  <c r="X49" i="3"/>
  <c r="W50" i="3"/>
  <c r="X50" i="3"/>
  <c r="W51" i="3"/>
  <c r="X51" i="3"/>
  <c r="W52" i="3"/>
  <c r="X52" i="3"/>
  <c r="W53" i="3"/>
  <c r="X53" i="3"/>
  <c r="W54" i="3"/>
  <c r="X54" i="3"/>
  <c r="W55" i="3"/>
  <c r="X55" i="3"/>
  <c r="W56" i="3"/>
  <c r="X56" i="3"/>
  <c r="W57" i="3"/>
  <c r="X57" i="3"/>
  <c r="W58" i="3"/>
  <c r="X58" i="3"/>
  <c r="W59" i="3"/>
  <c r="X59" i="3"/>
  <c r="AG11" i="3"/>
  <c r="AG10" i="3"/>
  <c r="AD36" i="3" l="1"/>
  <c r="AF36" i="3"/>
  <c r="AD40" i="3"/>
  <c r="AD45" i="3"/>
  <c r="AD46" i="3"/>
  <c r="AE13" i="3"/>
  <c r="AG13" i="3"/>
  <c r="AG30" i="3"/>
  <c r="AO10" i="3" l="1"/>
  <c r="AG31" i="3"/>
  <c r="AG28" i="3"/>
  <c r="AG27" i="3"/>
  <c r="AG26" i="3"/>
  <c r="AG24" i="3"/>
  <c r="AG23" i="3"/>
  <c r="AG21" i="3"/>
  <c r="AE31" i="3"/>
  <c r="AE30" i="3"/>
  <c r="AE28" i="3"/>
  <c r="AE27" i="3"/>
  <c r="AE26" i="3"/>
  <c r="AE24" i="3"/>
  <c r="AE23" i="3"/>
  <c r="AE22" i="3"/>
  <c r="AE21" i="3"/>
  <c r="AD28" i="3"/>
  <c r="AD27" i="3"/>
  <c r="AD26" i="3"/>
  <c r="AD24" i="3"/>
  <c r="AD23" i="3"/>
  <c r="AG22" i="3"/>
  <c r="AD22" i="3"/>
  <c r="AD21" i="3"/>
  <c r="AG18" i="3"/>
  <c r="AG17" i="3"/>
  <c r="AG16" i="3"/>
  <c r="AG15" i="3"/>
  <c r="AG14" i="3"/>
  <c r="AF18" i="3"/>
  <c r="AE18" i="3"/>
  <c r="AE17" i="3"/>
  <c r="AE16" i="3"/>
  <c r="AE15" i="3"/>
  <c r="AE14" i="3"/>
  <c r="AD18" i="3"/>
  <c r="AD17" i="3"/>
  <c r="AD16" i="3"/>
  <c r="AD15" i="3"/>
  <c r="AD14" i="3"/>
  <c r="AF10" i="3"/>
  <c r="U59" i="3"/>
  <c r="U58" i="3"/>
  <c r="U57" i="3"/>
  <c r="U56" i="3"/>
  <c r="U55" i="3"/>
  <c r="U54" i="3"/>
  <c r="U53" i="3"/>
  <c r="U52" i="3"/>
  <c r="U51" i="3"/>
  <c r="U50" i="3"/>
  <c r="U49" i="3"/>
  <c r="U48" i="3"/>
  <c r="U47" i="3"/>
  <c r="U46" i="3"/>
  <c r="U45" i="3"/>
  <c r="U44" i="3"/>
  <c r="U43" i="3"/>
  <c r="U42" i="3"/>
  <c r="U41" i="3"/>
  <c r="U40" i="3"/>
  <c r="U39" i="3"/>
  <c r="U38" i="3"/>
  <c r="U37" i="3"/>
  <c r="U36" i="3"/>
  <c r="U35" i="3"/>
  <c r="U34" i="3"/>
  <c r="U33" i="3"/>
  <c r="U32" i="3"/>
  <c r="U31" i="3"/>
  <c r="U30" i="3"/>
  <c r="U29" i="3"/>
  <c r="U28" i="3"/>
  <c r="U27" i="3"/>
  <c r="U26" i="3"/>
  <c r="U25" i="3"/>
  <c r="U24" i="3"/>
  <c r="U23" i="3"/>
  <c r="U22" i="3"/>
  <c r="U21" i="3"/>
  <c r="U20" i="3"/>
  <c r="U19" i="3"/>
  <c r="U18" i="3"/>
  <c r="U17" i="3"/>
  <c r="U16" i="3"/>
  <c r="U15" i="3"/>
  <c r="U14" i="3"/>
  <c r="U13" i="3"/>
  <c r="U12" i="3"/>
  <c r="AF11" i="3" s="1"/>
  <c r="U11" i="3"/>
  <c r="AF26" i="3" l="1"/>
  <c r="AP10" i="3"/>
  <c r="AF27" i="3"/>
  <c r="AF28" i="3"/>
  <c r="AF31" i="3"/>
  <c r="AS21" i="3"/>
  <c r="AR21" i="3"/>
  <c r="AO13" i="3"/>
  <c r="AQ21" i="3"/>
  <c r="AF24" i="3"/>
  <c r="AF30" i="3"/>
  <c r="AO21" i="3"/>
  <c r="AF45" i="3"/>
  <c r="AF22" i="3"/>
  <c r="AF23" i="3"/>
  <c r="AF49" i="3"/>
  <c r="AF21" i="3"/>
  <c r="AF48" i="3"/>
  <c r="AF17" i="3"/>
  <c r="AF13" i="3"/>
  <c r="AF47" i="3"/>
  <c r="AF46" i="3"/>
  <c r="AF50" i="3"/>
  <c r="AD49" i="3"/>
  <c r="AD50" i="3"/>
  <c r="AD47" i="3"/>
  <c r="AD48" i="3"/>
  <c r="AF41" i="3"/>
  <c r="AF40" i="3"/>
  <c r="AD38" i="3"/>
  <c r="AD37" i="3"/>
  <c r="AD39" i="3"/>
  <c r="AD41" i="3"/>
  <c r="AF38" i="3"/>
  <c r="AF37" i="3"/>
  <c r="AF39" i="3"/>
  <c r="AF14" i="3"/>
  <c r="AF15" i="3"/>
  <c r="AF16" i="3"/>
  <c r="AR23" i="3" l="1"/>
  <c r="AS23" i="3"/>
  <c r="AO45" i="3"/>
  <c r="AP45" i="3"/>
  <c r="AP36" i="3"/>
  <c r="AQ23" i="3"/>
  <c r="AP21" i="3"/>
  <c r="AO36" i="3"/>
  <c r="AP1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User1909</author>
    <author>User2411</author>
  </authors>
  <commentList>
    <comment ref="T6" authorId="0" shapeId="0" xr:uid="{D9F6B051-A8F1-48D1-996C-351CD1175A78}">
      <text>
        <r>
          <rPr>
            <b/>
            <sz val="11"/>
            <color indexed="81"/>
            <rFont val="MS P ゴシック"/>
            <family val="3"/>
            <charset val="128"/>
          </rPr>
          <t>忘れずにご記入下さい！</t>
        </r>
      </text>
    </comment>
    <comment ref="P10" authorId="1" shapeId="0" xr:uid="{083BA8C2-0A69-4085-A761-E4120C0B6BE6}">
      <text>
        <r>
          <rPr>
            <b/>
            <sz val="18"/>
            <color indexed="81"/>
            <rFont val="MS P ゴシック"/>
            <family val="3"/>
            <charset val="128"/>
          </rPr>
          <t xml:space="preserve">管理者は「常勤（兼務無し）」とします。
</t>
        </r>
      </text>
    </comment>
  </commentList>
</comments>
</file>

<file path=xl/sharedStrings.xml><?xml version="1.0" encoding="utf-8"?>
<sst xmlns="http://schemas.openxmlformats.org/spreadsheetml/2006/main" count="169" uniqueCount="97">
  <si>
    <t>時間</t>
    <rPh sb="0" eb="2">
      <t>ジカン</t>
    </rPh>
    <phoneticPr fontId="1"/>
  </si>
  <si>
    <t>保健師</t>
    <rPh sb="0" eb="3">
      <t>ホケンシ</t>
    </rPh>
    <phoneticPr fontId="1"/>
  </si>
  <si>
    <t>助産師</t>
    <rPh sb="0" eb="3">
      <t>ジョサンシ</t>
    </rPh>
    <phoneticPr fontId="1"/>
  </si>
  <si>
    <t>看護師</t>
    <rPh sb="0" eb="2">
      <t>カンゴ</t>
    </rPh>
    <rPh sb="2" eb="3">
      <t>シ</t>
    </rPh>
    <phoneticPr fontId="1"/>
  </si>
  <si>
    <t>准看護師</t>
    <rPh sb="0" eb="1">
      <t>ジュン</t>
    </rPh>
    <rPh sb="1" eb="3">
      <t>カンゴ</t>
    </rPh>
    <rPh sb="3" eb="4">
      <t>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</si>
  <si>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</si>
  <si>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</si>
  <si>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</si>
  <si>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介護補助者</t>
    <rPh sb="0" eb="2">
      <t>カイゴ</t>
    </rPh>
    <rPh sb="2" eb="5">
      <t>ホジョシャ</t>
    </rPh>
    <phoneticPr fontId="1"/>
  </si>
  <si>
    <t>事務職員</t>
    <rPh sb="0" eb="2">
      <t>ジム</t>
    </rPh>
    <rPh sb="2" eb="4">
      <t>ショクイン</t>
    </rPh>
    <phoneticPr fontId="1"/>
  </si>
  <si>
    <t>非常勤</t>
    <rPh sb="0" eb="3">
      <t>ヒジョウキン</t>
    </rPh>
    <phoneticPr fontId="1"/>
  </si>
  <si>
    <t>常勤換算数</t>
  </si>
  <si>
    <t>保健師</t>
  </si>
  <si>
    <t>助産師</t>
  </si>
  <si>
    <t>看護師</t>
  </si>
  <si>
    <t>准看護師</t>
  </si>
  <si>
    <t>理学療法士</t>
  </si>
  <si>
    <t>作業療法士</t>
  </si>
  <si>
    <t>言語聴覚士</t>
  </si>
  <si>
    <t>事務職員</t>
  </si>
  <si>
    <t>非常勤</t>
  </si>
  <si>
    <t>看護職</t>
  </si>
  <si>
    <t>常勤</t>
  </si>
  <si>
    <t>常勤</t>
    <rPh sb="0" eb="2">
      <t>ジョウキン</t>
    </rPh>
    <phoneticPr fontId="1"/>
  </si>
  <si>
    <t>管理者</t>
    <rPh sb="0" eb="3">
      <t>カンリシャ</t>
    </rPh>
    <phoneticPr fontId="1"/>
  </si>
  <si>
    <t>訪看ステーションでの経験年数</t>
    <rPh sb="1" eb="2">
      <t>ミ</t>
    </rPh>
    <phoneticPr fontId="1"/>
  </si>
  <si>
    <t>夜間対応可能</t>
    <rPh sb="0" eb="2">
      <t>ヤカン</t>
    </rPh>
    <rPh sb="2" eb="4">
      <t>タイオウ</t>
    </rPh>
    <rPh sb="4" eb="6">
      <t>カノウ</t>
    </rPh>
    <phoneticPr fontId="1"/>
  </si>
  <si>
    <t>夜間対応不可能</t>
    <rPh sb="0" eb="4">
      <t>ヤカンタイオウ</t>
    </rPh>
    <rPh sb="4" eb="7">
      <t>フカノウ</t>
    </rPh>
    <phoneticPr fontId="1"/>
  </si>
  <si>
    <t>職種経験年数</t>
    <rPh sb="0" eb="2">
      <t>ショクシュ</t>
    </rPh>
    <rPh sb="2" eb="4">
      <t>ケイケン</t>
    </rPh>
    <rPh sb="4" eb="6">
      <t>ネンスウ</t>
    </rPh>
    <phoneticPr fontId="1"/>
  </si>
  <si>
    <t>記入不要</t>
    <rPh sb="0" eb="2">
      <t>キニュウ</t>
    </rPh>
    <rPh sb="2" eb="4">
      <t>フヨウ</t>
    </rPh>
    <phoneticPr fontId="1"/>
  </si>
  <si>
    <t>該当欄に「1」を入力</t>
    <rPh sb="0" eb="2">
      <t>ガイトウ</t>
    </rPh>
    <rPh sb="2" eb="3">
      <t>ラン</t>
    </rPh>
    <rPh sb="8" eb="10">
      <t>ニュウリョク</t>
    </rPh>
    <phoneticPr fontId="1"/>
  </si>
  <si>
    <t>常勤＋非常勤</t>
  </si>
  <si>
    <t>性別</t>
  </si>
  <si>
    <t>年齢</t>
  </si>
  <si>
    <t>～29 歳</t>
  </si>
  <si>
    <t>30 歳～39 歳</t>
  </si>
  <si>
    <t>40 歳～49 歳</t>
  </si>
  <si>
    <t>50 歳～59 歳</t>
  </si>
  <si>
    <t>60 歳～69 歳</t>
  </si>
  <si>
    <t>70 歳～</t>
  </si>
  <si>
    <t>リハビリ職</t>
  </si>
  <si>
    <t>その他の職種</t>
  </si>
  <si>
    <t>看護補助者</t>
  </si>
  <si>
    <t>※夜間・・・オンコール含む</t>
  </si>
  <si>
    <t>1 年未満</t>
  </si>
  <si>
    <t>１～3 年未満</t>
  </si>
  <si>
    <t>3～5 年未満</t>
  </si>
  <si>
    <t>5～10 年未満</t>
  </si>
  <si>
    <t>10～15 年未満</t>
  </si>
  <si>
    <t>15 年以上</t>
  </si>
  <si>
    <t>看護職</t>
    <rPh sb="0" eb="3">
      <t>カンゴショク</t>
    </rPh>
    <phoneticPr fontId="1"/>
  </si>
  <si>
    <t>リハビリ職</t>
    <rPh sb="4" eb="5">
      <t>ショク</t>
    </rPh>
    <phoneticPr fontId="1"/>
  </si>
  <si>
    <t>職種①</t>
    <rPh sb="0" eb="2">
      <t>ショクシュ</t>
    </rPh>
    <phoneticPr fontId="1"/>
  </si>
  <si>
    <t>職種②</t>
    <rPh sb="0" eb="2">
      <t>ショクシュ</t>
    </rPh>
    <phoneticPr fontId="1"/>
  </si>
  <si>
    <t>職員NO</t>
    <rPh sb="0" eb="2">
      <t>ショクイン</t>
    </rPh>
    <phoneticPr fontId="1"/>
  </si>
  <si>
    <t>職員体制計算表</t>
    <rPh sb="0" eb="4">
      <t>ショクインタイセイ</t>
    </rPh>
    <rPh sb="4" eb="7">
      <t>ケイサンヒョウ</t>
    </rPh>
    <phoneticPr fontId="1"/>
  </si>
  <si>
    <t>令和7年度滋賀県訪問看護ステーション実態調査　「3　職員について」問18～問20（P9～P10）記入補足用</t>
    <rPh sb="0" eb="2">
      <t>レイワ</t>
    </rPh>
    <rPh sb="3" eb="5">
      <t>ネンド</t>
    </rPh>
    <rPh sb="5" eb="8">
      <t>シガケン</t>
    </rPh>
    <rPh sb="8" eb="12">
      <t>ホウモンカンゴ</t>
    </rPh>
    <rPh sb="18" eb="22">
      <t>ジッタイチョウサ</t>
    </rPh>
    <phoneticPr fontId="1"/>
  </si>
  <si>
    <t>項目</t>
    <rPh sb="0" eb="2">
      <t>コウモク</t>
    </rPh>
    <phoneticPr fontId="1"/>
  </si>
  <si>
    <t>在籍人数（実人数）</t>
    <rPh sb="5" eb="6">
      <t>ジツ</t>
    </rPh>
    <rPh sb="6" eb="8">
      <t>ニンズウ</t>
    </rPh>
    <phoneticPr fontId="1"/>
  </si>
  <si>
    <t>夜間※対応可能職員数</t>
    <phoneticPr fontId="1"/>
  </si>
  <si>
    <t>【性別】</t>
    <rPh sb="1" eb="3">
      <t>セイベツ</t>
    </rPh>
    <phoneticPr fontId="1"/>
  </si>
  <si>
    <t>【年齢】</t>
    <rPh sb="1" eb="3">
      <t>ネンレイ</t>
    </rPh>
    <phoneticPr fontId="1"/>
  </si>
  <si>
    <t>【経験年数】</t>
    <rPh sb="1" eb="3">
      <t>ケイケン</t>
    </rPh>
    <rPh sb="3" eb="5">
      <t>ネンスウ</t>
    </rPh>
    <phoneticPr fontId="1"/>
  </si>
  <si>
    <t>【勤務形態】</t>
    <rPh sb="1" eb="3">
      <t>キンム</t>
    </rPh>
    <rPh sb="3" eb="5">
      <t>ケイタイ</t>
    </rPh>
    <phoneticPr fontId="1"/>
  </si>
  <si>
    <t>【夜間対応が可能か】</t>
    <rPh sb="1" eb="3">
      <t>ヤカン</t>
    </rPh>
    <rPh sb="3" eb="5">
      <t>タイオウ</t>
    </rPh>
    <rPh sb="6" eb="8">
      <t>カノウ</t>
    </rPh>
    <phoneticPr fontId="1"/>
  </si>
  <si>
    <t xml:space="preserve">※記入不要※常勤換算数
【自動計算】
</t>
    <rPh sb="1" eb="5">
      <t>キニュウフヨウ</t>
    </rPh>
    <rPh sb="6" eb="8">
      <t>ジョウキン</t>
    </rPh>
    <rPh sb="8" eb="10">
      <t>カンサン</t>
    </rPh>
    <rPh sb="10" eb="11">
      <t>スウ</t>
    </rPh>
    <rPh sb="13" eb="15">
      <t>ジドウ</t>
    </rPh>
    <rPh sb="15" eb="17">
      <t>ケイサン</t>
    </rPh>
    <phoneticPr fontId="1"/>
  </si>
  <si>
    <t>はっきり分からない場合
例：30代＝「30」と入力</t>
    <rPh sb="4" eb="5">
      <t>ワ</t>
    </rPh>
    <rPh sb="9" eb="11">
      <t>バアイ</t>
    </rPh>
    <rPh sb="12" eb="13">
      <t>レイ</t>
    </rPh>
    <rPh sb="16" eb="17">
      <t>ダイ</t>
    </rPh>
    <rPh sb="23" eb="25">
      <t>ニュウリョク</t>
    </rPh>
    <phoneticPr fontId="1"/>
  </si>
  <si>
    <r>
      <t>【</t>
    </r>
    <r>
      <rPr>
        <b/>
        <sz val="12"/>
        <color rgb="FFFF0000"/>
        <rFont val="ＭＳ Ｐゴシック"/>
        <family val="3"/>
        <charset val="128"/>
      </rPr>
      <t>職員個人の</t>
    </r>
    <r>
      <rPr>
        <b/>
        <sz val="12"/>
        <color theme="1"/>
        <rFont val="ＭＳ Ｐゴシック"/>
        <family val="3"/>
        <charset val="128"/>
      </rPr>
      <t>１週間の勤務時間数】</t>
    </r>
    <rPh sb="1" eb="3">
      <t>ショクイン</t>
    </rPh>
    <rPh sb="3" eb="5">
      <t>コジン</t>
    </rPh>
    <rPh sb="7" eb="9">
      <t>シュウカン</t>
    </rPh>
    <rPh sb="10" eb="12">
      <t>キンム</t>
    </rPh>
    <rPh sb="12" eb="15">
      <t>ジカンスウ</t>
    </rPh>
    <phoneticPr fontId="1"/>
  </si>
  <si>
    <t>集計結果</t>
    <rPh sb="0" eb="4">
      <t>シュウケイケッカ</t>
    </rPh>
    <phoneticPr fontId="1"/>
  </si>
  <si>
    <t>合計常勤換算数</t>
    <rPh sb="0" eb="2">
      <t>ゴウケイ</t>
    </rPh>
    <rPh sb="2" eb="7">
      <t>ジョウキンカンサンスウ</t>
    </rPh>
    <phoneticPr fontId="1"/>
  </si>
  <si>
    <t>看護職合計（実人数）</t>
    <rPh sb="0" eb="3">
      <t>カンゴショク</t>
    </rPh>
    <rPh sb="3" eb="5">
      <t>ゴウケイ</t>
    </rPh>
    <rPh sb="6" eb="9">
      <t>ジツニンズウ</t>
    </rPh>
    <phoneticPr fontId="1"/>
  </si>
  <si>
    <t>リハ職合計（実人数）</t>
    <rPh sb="2" eb="3">
      <t>ショク</t>
    </rPh>
    <rPh sb="3" eb="5">
      <t>ゴウケイ</t>
    </rPh>
    <rPh sb="6" eb="9">
      <t>ジツニンズウ</t>
    </rPh>
    <phoneticPr fontId="1"/>
  </si>
  <si>
    <t>看護職実人数</t>
    <rPh sb="0" eb="3">
      <t>カンゴショク</t>
    </rPh>
    <rPh sb="3" eb="6">
      <t>ジツニンズウ</t>
    </rPh>
    <phoneticPr fontId="1"/>
  </si>
  <si>
    <t>リハ職実人数</t>
    <rPh sb="2" eb="3">
      <t>ショク</t>
    </rPh>
    <rPh sb="3" eb="6">
      <t>ジツニンズウ</t>
    </rPh>
    <phoneticPr fontId="1"/>
  </si>
  <si>
    <t>その他職実人数</t>
    <rPh sb="2" eb="3">
      <t>ホカ</t>
    </rPh>
    <rPh sb="3" eb="4">
      <t>ショク</t>
    </rPh>
    <rPh sb="4" eb="7">
      <t>ジツニンズウ</t>
    </rPh>
    <phoneticPr fontId="1"/>
  </si>
  <si>
    <t>看護職常勤換算数</t>
    <rPh sb="0" eb="3">
      <t>カンゴショク</t>
    </rPh>
    <phoneticPr fontId="1"/>
  </si>
  <si>
    <t>リハ職常勤換算数</t>
    <rPh sb="2" eb="3">
      <t>ショク</t>
    </rPh>
    <phoneticPr fontId="1"/>
  </si>
  <si>
    <t>その他職常勤換算数</t>
    <rPh sb="2" eb="3">
      <t>ホカ</t>
    </rPh>
    <rPh sb="3" eb="4">
      <t>ショク</t>
    </rPh>
    <phoneticPr fontId="1"/>
  </si>
  <si>
    <t>※参考※合計</t>
    <rPh sb="1" eb="3">
      <t>サンコウ</t>
    </rPh>
    <rPh sb="4" eb="6">
      <t>ゴウケイ</t>
    </rPh>
    <phoneticPr fontId="1"/>
  </si>
  <si>
    <t>合計実人数</t>
    <rPh sb="0" eb="2">
      <t>ゴウケイ</t>
    </rPh>
    <rPh sb="2" eb="5">
      <t>ジツニンズウ</t>
    </rPh>
    <phoneticPr fontId="1"/>
  </si>
  <si>
    <t>※複数の免許・資格を所持する場合は主たる職種</t>
    <phoneticPr fontId="1"/>
  </si>
  <si>
    <t>問２０（調査票 P10）  訪問看護ステーションでの経験年数について教えてください。</t>
    <phoneticPr fontId="1"/>
  </si>
  <si>
    <t>問１９（調査票 P10）  該当職種の経験年数について教えてください。</t>
    <phoneticPr fontId="1"/>
  </si>
  <si>
    <t>問１８（調査票 P9）　職員体制について教えてください。</t>
    <rPh sb="4" eb="7">
      <t>チョウサヒョウ</t>
    </rPh>
    <phoneticPr fontId="1"/>
  </si>
  <si>
    <t>男性</t>
    <rPh sb="0" eb="2">
      <t>ダンセイ</t>
    </rPh>
    <phoneticPr fontId="1"/>
  </si>
  <si>
    <t>男性・
女性
カーソルから選択</t>
    <rPh sb="0" eb="2">
      <t>ダンセイ</t>
    </rPh>
    <rPh sb="4" eb="6">
      <t>ジョセイ</t>
    </rPh>
    <rPh sb="13" eb="15">
      <t>センタク</t>
    </rPh>
    <phoneticPr fontId="1"/>
  </si>
  <si>
    <t>女性</t>
    <phoneticPr fontId="1"/>
  </si>
  <si>
    <t>集計用・記入等しないで下さい。</t>
    <rPh sb="0" eb="3">
      <t>シュウケイヨウ</t>
    </rPh>
    <rPh sb="4" eb="6">
      <t>キニュウ</t>
    </rPh>
    <rPh sb="6" eb="7">
      <t>ナド</t>
    </rPh>
    <rPh sb="11" eb="12">
      <t>クダ</t>
    </rPh>
    <phoneticPr fontId="1"/>
  </si>
  <si>
    <t>調査年度の9/1～9/30在籍の職員について黄色塗りつぶし箇所を記入して下さい。</t>
    <phoneticPr fontId="1"/>
  </si>
  <si>
    <t>貴ステーションの就業規則に定めた１週間の就業時間：</t>
    <rPh sb="0" eb="1">
      <t>キ</t>
    </rPh>
    <rPh sb="8" eb="10">
      <t>シュウギョウ</t>
    </rPh>
    <rPh sb="10" eb="12">
      <t>キソク</t>
    </rPh>
    <rPh sb="13" eb="14">
      <t>サダ</t>
    </rPh>
    <rPh sb="17" eb="19">
      <t>シュウカン</t>
    </rPh>
    <rPh sb="20" eb="22">
      <t>シュウギョウ</t>
    </rPh>
    <rPh sb="22" eb="24">
      <t>ジカン</t>
    </rPh>
    <phoneticPr fontId="1"/>
  </si>
  <si>
    <t>➡</t>
    <phoneticPr fontId="1"/>
  </si>
  <si>
    <t>1年未満の場合は「0」と記入</t>
    <rPh sb="1" eb="2">
      <t>ネン</t>
    </rPh>
    <phoneticPr fontId="1"/>
  </si>
  <si>
    <t>【職種】
職員の従事職に「1」を入力</t>
    <rPh sb="1" eb="3">
      <t>ショクシュ</t>
    </rPh>
    <rPh sb="5" eb="7">
      <t>ショクイン</t>
    </rPh>
    <rPh sb="8" eb="11">
      <t>ジュウジショク</t>
    </rPh>
    <rPh sb="16" eb="18">
      <t>ニュウリョク</t>
    </rPh>
    <phoneticPr fontId="1"/>
  </si>
  <si>
    <t>※複数免許・資格を所持する場合は主たる職のみ（二種類以上の従事職に「1」を入力しないで下さい）</t>
    <phoneticPr fontId="1"/>
  </si>
  <si>
    <t>下記を記入していただくと、自動集計して右表（AA列以降）に表示されますので、WEB回答入力にご活用下さい。</t>
    <rPh sb="24" eb="25">
      <t>レツ</t>
    </rPh>
    <rPh sb="25" eb="27">
      <t>イコウ</t>
    </rPh>
    <phoneticPr fontId="1"/>
  </si>
  <si>
    <t>※ＷＥＢ回答ページに入力される際は回答者様も集計結果に誤りが無いかご確認下さい。（記載のページ数は調査票に準じます）</t>
    <rPh sb="1" eb="6">
      <t>ウェbカイトウ</t>
    </rPh>
    <rPh sb="10" eb="12">
      <t>ニュウリョク</t>
    </rPh>
    <rPh sb="15" eb="16">
      <t>サイ</t>
    </rPh>
    <rPh sb="17" eb="20">
      <t>カイトウシャ</t>
    </rPh>
    <rPh sb="20" eb="21">
      <t>サマ</t>
    </rPh>
    <rPh sb="22" eb="26">
      <t>シュウケイケッカ</t>
    </rPh>
    <rPh sb="27" eb="28">
      <t>アヤマ</t>
    </rPh>
    <rPh sb="30" eb="31">
      <t>ナ</t>
    </rPh>
    <rPh sb="34" eb="36">
      <t>カクニン</t>
    </rPh>
    <rPh sb="36" eb="37">
      <t>クダ</t>
    </rPh>
    <phoneticPr fontId="1"/>
  </si>
  <si>
    <t>※注意※緑塗りつぶし箇所には計算のための関数が入力されています。</t>
    <rPh sb="1" eb="3">
      <t>チュウイ</t>
    </rPh>
    <rPh sb="4" eb="5">
      <t>ミドリ</t>
    </rPh>
    <rPh sb="5" eb="6">
      <t>ヌ</t>
    </rPh>
    <rPh sb="10" eb="12">
      <t>カショ</t>
    </rPh>
    <rPh sb="14" eb="16">
      <t>ケイサン</t>
    </rPh>
    <rPh sb="20" eb="22">
      <t>カンスウ</t>
    </rPh>
    <rPh sb="23" eb="2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</si>
</sst>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_ * #,##0.0_ ;_ * \-#,##0.0_ ;_ * &quot;-&quot;?_ ;_ @_ "/>
    <numFmt numFmtId="177" formatCode="[$-411]General"/>
    <numFmt numFmtId="178" formatCode="0&quot;人&quot;"/>
    <numFmt numFmtId="179" formatCode="0.0&quot;人&quot;"/>
  </numFmts>
  <fonts count="30">
    <font>
      <sz val="11"/>
      <name val="ＭＳ Ｐゴシック"/>
      <family val="3"/>
      <charset val="128"/>
    </font>
    <font>
      <sz val="6"/>
      <name val="ＭＳ Ｐゴシック"/>
      <family val="3"/>
      <charset val="128"/>
    </font>
    <font>
      <b/>
      <sz val="12"/>
      <color rgb="FFFF0000"/>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2"/>
      <name val="ＭＳ Ｐゴシック"/>
      <family val="3"/>
      <charset val="128"/>
    </font>
    <font>
      <sz val="12"/>
      <color theme="1"/>
      <name val="ＭＳ Ｐゴシック"/>
      <family val="3"/>
      <charset val="128"/>
    </font>
    <font>
      <sz val="9"/>
      <color theme="1"/>
      <name val="ＭＳ Ｐゴシック"/>
      <family val="3"/>
      <charset val="128"/>
    </font>
    <font>
      <sz val="6"/>
      <color theme="1"/>
      <name val="ＭＳ Ｐゴシック"/>
      <family val="3"/>
      <charset val="128"/>
    </font>
    <font>
      <b/>
      <sz val="11"/>
      <color rgb="FFFF0000"/>
      <name val="ＭＳ Ｐゴシック"/>
      <family val="3"/>
      <charset val="128"/>
    </font>
    <font>
      <b/>
      <sz val="11"/>
      <color indexed="81"/>
      <name val="MS P ゴシック"/>
      <family val="3"/>
      <charset val="128"/>
    </font>
    <font>
      <sz val="11"/>
      <color theme="1"/>
      <name val="游ゴシック"/>
      <family val="2"/>
      <charset val="128"/>
      <scheme val="minor"/>
    </font>
    <font>
      <sz val="11"/>
      <color rgb="FF000000"/>
      <name val="ＭＳ Ｐゴシック"/>
      <family val="3"/>
    </font>
    <font>
      <b/>
      <sz val="6"/>
      <color theme="1"/>
      <name val="ＭＳ Ｐゴシック"/>
      <family val="3"/>
      <charset val="128"/>
    </font>
    <font>
      <b/>
      <sz val="14"/>
      <name val="ＭＳ Ｐゴシック"/>
      <family val="3"/>
      <charset val="128"/>
    </font>
    <font>
      <b/>
      <sz val="14"/>
      <color theme="1"/>
      <name val="ＭＳ Ｐゴシック"/>
      <family val="3"/>
      <charset val="128"/>
    </font>
    <font>
      <sz val="14"/>
      <name val="ＭＳ Ｐゴシック"/>
      <family val="3"/>
      <charset val="128"/>
    </font>
    <font>
      <sz val="16"/>
      <color theme="1"/>
      <name val="ＭＳ Ｐゴシック"/>
      <family val="3"/>
      <charset val="128"/>
    </font>
    <font>
      <sz val="18"/>
      <color theme="1"/>
      <name val="ＭＳ Ｐゴシック"/>
      <family val="3"/>
      <charset val="128"/>
    </font>
    <font>
      <b/>
      <sz val="16"/>
      <color theme="1"/>
      <name val="ＭＳ Ｐゴシック"/>
      <family val="3"/>
      <charset val="128"/>
    </font>
    <font>
      <sz val="16"/>
      <name val="ＭＳ Ｐゴシック"/>
      <family val="3"/>
      <charset val="128"/>
    </font>
    <font>
      <sz val="36"/>
      <name val="ＭＳ Ｐゴシック"/>
      <family val="3"/>
      <charset val="128"/>
    </font>
    <font>
      <sz val="16"/>
      <color rgb="FFFF0000"/>
      <name val="ＭＳ Ｐゴシック"/>
      <family val="3"/>
      <charset val="128"/>
    </font>
    <font>
      <b/>
      <sz val="16"/>
      <name val="ＭＳ Ｐゴシック"/>
      <family val="3"/>
      <charset val="128"/>
    </font>
    <font>
      <b/>
      <sz val="36"/>
      <name val="ＭＳ Ｐゴシック"/>
      <family val="3"/>
      <charset val="128"/>
    </font>
    <font>
      <b/>
      <sz val="18"/>
      <color indexed="81"/>
      <name val="MS P ゴシック"/>
      <family val="3"/>
      <charset val="128"/>
    </font>
    <font>
      <b/>
      <sz val="16"/>
      <color rgb="FFFF0000"/>
      <name val="ＭＳ Ｐゴシック"/>
      <family val="3"/>
      <charset val="128"/>
    </font>
    <font>
      <sz val="16"/>
      <color theme="0" tint="-4.9989318521683403E-2"/>
      <name val="ＭＳ Ｐゴシック"/>
      <family val="3"/>
      <charset val="128"/>
    </font>
    <font>
      <sz val="14"/>
      <color rgb="FFFF0000"/>
      <name val="ＭＳ Ｐ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92D050"/>
        <bgColor indexed="64"/>
      </patternFill>
    </fill>
  </fills>
  <borders count="65">
    <border>
      <left/>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slantDashDot">
        <color indexed="64"/>
      </right>
      <top/>
      <bottom style="thin">
        <color indexed="64"/>
      </bottom>
      <diagonal/>
    </border>
    <border>
      <left/>
      <right/>
      <top style="thin">
        <color indexed="64"/>
      </top>
      <bottom style="thin">
        <color indexed="64"/>
      </bottom>
      <diagonal/>
    </border>
    <border>
      <left style="thin">
        <color rgb="FFFF0000"/>
      </left>
      <right style="thin">
        <color rgb="FFFF0000"/>
      </right>
      <top/>
      <bottom/>
      <diagonal/>
    </border>
    <border diagonalUp="1">
      <left style="thin">
        <color indexed="64"/>
      </left>
      <right style="thin">
        <color indexed="64"/>
      </right>
      <top/>
      <bottom style="thin">
        <color indexed="64"/>
      </bottom>
      <diagonal style="hair">
        <color indexed="64"/>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bottom style="thin">
        <color indexed="64"/>
      </bottom>
      <diagonal style="hair">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slantDashDot">
        <color indexed="64"/>
      </right>
      <top style="slantDashDot">
        <color indexed="64"/>
      </top>
      <bottom style="slantDashDot">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slantDashDot">
        <color indexed="64"/>
      </right>
      <top/>
      <bottom style="slantDashDot">
        <color indexed="64"/>
      </bottom>
      <diagonal/>
    </border>
    <border>
      <left style="medium">
        <color indexed="64"/>
      </left>
      <right style="medium">
        <color indexed="64"/>
      </right>
      <top style="thin">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style="medium">
        <color indexed="64"/>
      </top>
      <bottom style="thin">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2" fillId="0" borderId="0">
      <alignment vertical="center"/>
    </xf>
    <xf numFmtId="177" fontId="13" fillId="0" borderId="0" applyBorder="0" applyProtection="0">
      <alignment vertical="center"/>
    </xf>
  </cellStyleXfs>
  <cellXfs count="168">
    <xf numFmtId="0" fontId="0" fillId="0" borderId="0" xfId="0">
      <alignment vertical="center"/>
    </xf>
    <xf numFmtId="0" fontId="0" fillId="0" borderId="0" xfId="0" applyProtection="1">
      <alignment vertical="center"/>
      <protection locked="0"/>
    </xf>
    <xf numFmtId="0" fontId="4" fillId="0" borderId="8" xfId="0" applyFont="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4" fillId="0" borderId="8" xfId="0" applyFont="1"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10" fillId="0" borderId="0" xfId="0" applyFont="1" applyProtection="1">
      <alignment vertical="center"/>
      <protection locked="0"/>
    </xf>
    <xf numFmtId="0" fontId="0" fillId="0" borderId="11" xfId="0" applyBorder="1" applyProtection="1">
      <alignment vertical="center"/>
      <protection locked="0"/>
    </xf>
    <xf numFmtId="0" fontId="3" fillId="0" borderId="0" xfId="0" applyFont="1" applyAlignment="1" applyProtection="1">
      <alignment horizontal="right" vertical="center"/>
      <protection locked="0"/>
    </xf>
    <xf numFmtId="0" fontId="4" fillId="0" borderId="7"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25"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15" fillId="0" borderId="0" xfId="0" applyFont="1" applyProtection="1">
      <alignment vertical="center"/>
      <protection locked="0"/>
    </xf>
    <xf numFmtId="0" fontId="14" fillId="7" borderId="52" xfId="0" applyFont="1" applyFill="1" applyBorder="1" applyAlignment="1" applyProtection="1">
      <alignment horizontal="center" vertical="center" wrapText="1"/>
      <protection locked="0"/>
    </xf>
    <xf numFmtId="0" fontId="4" fillId="7" borderId="52" xfId="0" applyFont="1" applyFill="1" applyBorder="1" applyAlignment="1" applyProtection="1">
      <alignment horizontal="left" vertical="center" wrapText="1"/>
      <protection locked="0"/>
    </xf>
    <xf numFmtId="0" fontId="4" fillId="7" borderId="54" xfId="0" applyFont="1" applyFill="1" applyBorder="1" applyAlignment="1" applyProtection="1">
      <alignment horizontal="left" vertical="center" wrapText="1"/>
      <protection locked="0"/>
    </xf>
    <xf numFmtId="0" fontId="21" fillId="7" borderId="0" xfId="0" applyFont="1" applyFill="1" applyProtection="1">
      <alignment vertical="center"/>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3" fillId="0" borderId="63" xfId="0" applyFont="1" applyBorder="1" applyProtection="1">
      <alignment vertical="center"/>
      <protection locked="0"/>
    </xf>
    <xf numFmtId="0" fontId="20" fillId="0" borderId="5" xfId="0" applyFont="1" applyBorder="1" applyAlignment="1" applyProtection="1">
      <alignment horizontal="distributed" vertical="distributed"/>
      <protection locked="0"/>
    </xf>
    <xf numFmtId="0" fontId="0" fillId="0" borderId="9" xfId="0" applyBorder="1">
      <alignment vertical="center"/>
    </xf>
    <xf numFmtId="0" fontId="0" fillId="0" borderId="10" xfId="0" applyBorder="1">
      <alignment vertical="center"/>
    </xf>
    <xf numFmtId="0" fontId="3" fillId="0" borderId="0" xfId="0" applyFont="1" applyAlignment="1">
      <alignment horizontal="center" vertical="center"/>
    </xf>
    <xf numFmtId="0" fontId="8" fillId="0" borderId="0" xfId="0" applyFont="1" applyAlignment="1">
      <alignment horizontal="center" vertical="center" wrapText="1"/>
    </xf>
    <xf numFmtId="0" fontId="7" fillId="2" borderId="2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6" fillId="0" borderId="23" xfId="0" applyFont="1" applyBorder="1" applyAlignment="1">
      <alignment horizontal="center" vertical="center" wrapText="1" shrinkToFit="1"/>
    </xf>
    <xf numFmtId="0" fontId="6" fillId="0" borderId="2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xf>
    <xf numFmtId="0" fontId="7" fillId="0" borderId="24" xfId="0" applyFont="1" applyBorder="1" applyAlignment="1">
      <alignment horizontal="center" vertical="center" wrapText="1"/>
    </xf>
    <xf numFmtId="0" fontId="5" fillId="5" borderId="6" xfId="0" applyFont="1" applyFill="1" applyBorder="1" applyAlignment="1">
      <alignment horizontal="center" vertical="center"/>
    </xf>
    <xf numFmtId="0" fontId="9" fillId="5" borderId="0" xfId="0" applyFont="1" applyFill="1" applyAlignment="1">
      <alignment horizontal="center" vertical="center" wrapText="1"/>
    </xf>
    <xf numFmtId="0" fontId="14" fillId="5" borderId="0" xfId="0" applyFont="1" applyFill="1" applyAlignment="1">
      <alignment horizontal="center" vertical="center" wrapText="1"/>
    </xf>
    <xf numFmtId="0" fontId="14" fillId="0" borderId="0" xfId="0" applyFont="1" applyAlignment="1">
      <alignment horizontal="center" vertical="center" wrapText="1"/>
    </xf>
    <xf numFmtId="0" fontId="27" fillId="0" borderId="16" xfId="0" applyFont="1" applyBorder="1" applyAlignment="1">
      <alignment horizontal="distributed" vertical="distributed"/>
    </xf>
    <xf numFmtId="0" fontId="4" fillId="0" borderId="15" xfId="0" applyFont="1" applyBorder="1" applyAlignment="1">
      <alignment horizontal="center" vertical="center"/>
    </xf>
    <xf numFmtId="0" fontId="4" fillId="0" borderId="15" xfId="0" applyFont="1" applyBorder="1" applyAlignment="1">
      <alignment horizontal="center" vertical="center" shrinkToFit="1"/>
    </xf>
    <xf numFmtId="0" fontId="4" fillId="0" borderId="26" xfId="0" applyFont="1" applyBorder="1" applyAlignment="1">
      <alignment horizontal="center" vertical="center" shrinkToFit="1"/>
    </xf>
    <xf numFmtId="176" fontId="4" fillId="5" borderId="12" xfId="0" applyNumberFormat="1" applyFont="1" applyFill="1" applyBorder="1" applyAlignment="1">
      <alignment horizontal="center"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0" borderId="0" xfId="0" applyFont="1" applyAlignment="1">
      <alignment horizontal="left" vertical="center" wrapText="1"/>
    </xf>
    <xf numFmtId="0" fontId="21" fillId="0" borderId="23" xfId="0" applyFont="1" applyBorder="1" applyAlignment="1">
      <alignment horizontal="center" vertical="center"/>
    </xf>
    <xf numFmtId="41" fontId="21" fillId="0" borderId="8" xfId="0" applyNumberFormat="1" applyFont="1" applyBorder="1" applyAlignment="1">
      <alignment horizontal="center" vertical="center"/>
    </xf>
    <xf numFmtId="178" fontId="0" fillId="0" borderId="0" xfId="0" applyNumberFormat="1">
      <alignment vertical="center"/>
    </xf>
    <xf numFmtId="179" fontId="0" fillId="0" borderId="0" xfId="0" applyNumberFormat="1">
      <alignment vertical="center"/>
    </xf>
    <xf numFmtId="0" fontId="21" fillId="0" borderId="27" xfId="0" applyFont="1" applyBorder="1" applyAlignment="1">
      <alignment horizontal="center" vertical="center"/>
    </xf>
    <xf numFmtId="41" fontId="21" fillId="0" borderId="28" xfId="0" applyNumberFormat="1" applyFont="1" applyBorder="1" applyAlignment="1">
      <alignment horizontal="center" vertical="center"/>
    </xf>
    <xf numFmtId="0" fontId="21" fillId="0" borderId="22" xfId="0" applyFont="1" applyBorder="1">
      <alignment vertical="center"/>
    </xf>
    <xf numFmtId="0" fontId="21" fillId="0" borderId="0" xfId="0" applyFont="1">
      <alignment vertical="center"/>
    </xf>
    <xf numFmtId="0" fontId="21" fillId="6" borderId="36" xfId="0" applyFont="1" applyFill="1" applyBorder="1">
      <alignment vertical="center"/>
    </xf>
    <xf numFmtId="41" fontId="21" fillId="6" borderId="37" xfId="0" applyNumberFormat="1" applyFont="1" applyFill="1" applyBorder="1" applyAlignment="1">
      <alignment horizontal="center" vertical="center"/>
    </xf>
    <xf numFmtId="176" fontId="4" fillId="5" borderId="12" xfId="0" applyNumberFormat="1" applyFont="1" applyFill="1" applyBorder="1" applyAlignment="1" applyProtection="1">
      <alignment horizontal="center" vertical="center"/>
      <protection locked="0"/>
    </xf>
    <xf numFmtId="176" fontId="4" fillId="5" borderId="47" xfId="0" applyNumberFormat="1" applyFont="1" applyFill="1" applyBorder="1" applyAlignment="1" applyProtection="1">
      <alignment horizontal="center" vertical="center"/>
      <protection locked="0"/>
    </xf>
    <xf numFmtId="0" fontId="10" fillId="0" borderId="25" xfId="0" applyFont="1" applyBorder="1" applyAlignment="1" applyProtection="1">
      <alignment horizontal="center" vertical="center" shrinkToFit="1"/>
      <protection locked="0"/>
    </xf>
    <xf numFmtId="176" fontId="4" fillId="0" borderId="0" xfId="0" applyNumberFormat="1" applyFont="1" applyAlignment="1" applyProtection="1">
      <alignment horizontal="center" vertical="center"/>
      <protection locked="0"/>
    </xf>
    <xf numFmtId="0" fontId="20" fillId="7" borderId="0" xfId="0" applyFont="1" applyFill="1" applyAlignment="1" applyProtection="1">
      <alignment horizontal="left" vertical="center"/>
      <protection locked="0"/>
    </xf>
    <xf numFmtId="0" fontId="0" fillId="7" borderId="53" xfId="0" applyFill="1" applyBorder="1" applyProtection="1">
      <alignment vertical="center"/>
      <protection locked="0"/>
    </xf>
    <xf numFmtId="0" fontId="17" fillId="6" borderId="38" xfId="0" applyFont="1" applyFill="1" applyBorder="1" applyAlignment="1" applyProtection="1">
      <alignment horizontal="center" vertical="center" wrapText="1"/>
      <protection locked="0"/>
    </xf>
    <xf numFmtId="0" fontId="21" fillId="6" borderId="8" xfId="0" applyFont="1" applyFill="1" applyBorder="1" applyAlignment="1" applyProtection="1">
      <alignment horizontal="center" vertical="center" wrapText="1"/>
      <protection locked="0"/>
    </xf>
    <xf numFmtId="0" fontId="21" fillId="6" borderId="24" xfId="0" applyFont="1" applyFill="1" applyBorder="1" applyAlignment="1" applyProtection="1">
      <alignment horizontal="center" vertical="center" wrapText="1"/>
      <protection locked="0"/>
    </xf>
    <xf numFmtId="0" fontId="21" fillId="4" borderId="45" xfId="0" applyFont="1" applyFill="1" applyBorder="1" applyProtection="1">
      <alignment vertical="center"/>
      <protection locked="0"/>
    </xf>
    <xf numFmtId="0" fontId="21" fillId="4" borderId="13" xfId="0" applyFont="1" applyFill="1" applyBorder="1" applyProtection="1">
      <alignment vertical="center"/>
      <protection locked="0"/>
    </xf>
    <xf numFmtId="0" fontId="21" fillId="4" borderId="46" xfId="0" applyFont="1" applyFill="1" applyBorder="1" applyProtection="1">
      <alignment vertical="center"/>
      <protection locked="0"/>
    </xf>
    <xf numFmtId="41" fontId="21" fillId="7" borderId="0" xfId="0" applyNumberFormat="1" applyFont="1" applyFill="1" applyAlignment="1" applyProtection="1">
      <alignment horizontal="center" vertical="center"/>
      <protection locked="0"/>
    </xf>
    <xf numFmtId="0" fontId="28" fillId="7" borderId="0" xfId="0" applyFont="1" applyFill="1" applyProtection="1">
      <alignment vertical="center"/>
      <protection locked="0"/>
    </xf>
    <xf numFmtId="0" fontId="21" fillId="4" borderId="23" xfId="0" applyFont="1" applyFill="1" applyBorder="1" applyProtection="1">
      <alignment vertical="center"/>
      <protection locked="0"/>
    </xf>
    <xf numFmtId="0" fontId="21" fillId="4" borderId="5" xfId="0" applyFont="1" applyFill="1" applyBorder="1" applyProtection="1">
      <alignment vertical="center"/>
      <protection locked="0"/>
    </xf>
    <xf numFmtId="0" fontId="23" fillId="4" borderId="43" xfId="0" applyFont="1" applyFill="1" applyBorder="1" applyProtection="1">
      <alignment vertical="center"/>
      <protection locked="0"/>
    </xf>
    <xf numFmtId="0" fontId="21" fillId="4" borderId="44" xfId="0" applyFont="1" applyFill="1" applyBorder="1" applyProtection="1">
      <alignment vertical="center"/>
      <protection locked="0"/>
    </xf>
    <xf numFmtId="0" fontId="21" fillId="4" borderId="0" xfId="0" applyFont="1" applyFill="1" applyProtection="1">
      <alignment vertical="center"/>
      <protection locked="0"/>
    </xf>
    <xf numFmtId="0" fontId="21" fillId="4" borderId="30" xfId="0" applyFont="1" applyFill="1" applyBorder="1" applyProtection="1">
      <alignment vertical="center"/>
      <protection locked="0"/>
    </xf>
    <xf numFmtId="0" fontId="21" fillId="4" borderId="35" xfId="0" applyFont="1" applyFill="1" applyBorder="1" applyProtection="1">
      <alignment vertical="center"/>
      <protection locked="0"/>
    </xf>
    <xf numFmtId="0" fontId="21" fillId="4" borderId="42" xfId="0" applyFont="1" applyFill="1" applyBorder="1" applyProtection="1">
      <alignment vertical="center"/>
      <protection locked="0"/>
    </xf>
    <xf numFmtId="0" fontId="21" fillId="4" borderId="62" xfId="0" applyFont="1" applyFill="1" applyBorder="1" applyAlignment="1" applyProtection="1">
      <alignment vertical="center" wrapText="1"/>
      <protection locked="0"/>
    </xf>
    <xf numFmtId="0" fontId="0" fillId="7" borderId="47" xfId="0" applyFill="1" applyBorder="1" applyProtection="1">
      <alignment vertical="center"/>
      <protection locked="0"/>
    </xf>
    <xf numFmtId="0" fontId="0" fillId="7" borderId="55" xfId="0" applyFill="1" applyBorder="1" applyProtection="1">
      <alignment vertical="center"/>
      <protection locked="0"/>
    </xf>
    <xf numFmtId="41" fontId="0" fillId="0" borderId="0" xfId="0" applyNumberFormat="1" applyAlignment="1" applyProtection="1">
      <alignment horizontal="center" vertical="center"/>
      <protection locked="0"/>
    </xf>
    <xf numFmtId="0" fontId="24" fillId="0" borderId="0" xfId="0" applyFont="1" applyProtection="1">
      <alignment vertical="center"/>
      <protection locked="0"/>
    </xf>
    <xf numFmtId="41" fontId="21" fillId="0" borderId="14" xfId="0" applyNumberFormat="1" applyFont="1" applyBorder="1" applyAlignment="1" applyProtection="1">
      <alignment horizontal="center" vertical="center"/>
      <protection locked="0"/>
    </xf>
    <xf numFmtId="0" fontId="21" fillId="0" borderId="0" xfId="0" applyFont="1" applyProtection="1">
      <alignment vertical="center"/>
      <protection locked="0"/>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4" fillId="0" borderId="6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16" fillId="0" borderId="36" xfId="0" applyFont="1" applyBorder="1" applyAlignment="1">
      <alignment horizontal="center" vertical="center" wrapText="1"/>
    </xf>
    <xf numFmtId="0" fontId="16" fillId="0" borderId="38" xfId="0" applyFont="1" applyBorder="1" applyAlignment="1">
      <alignment horizontal="center" vertical="center" wrapText="1"/>
    </xf>
    <xf numFmtId="0" fontId="25" fillId="0" borderId="0" xfId="0" applyFont="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7"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16"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3" fillId="0" borderId="45"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46" xfId="0" applyFont="1" applyBorder="1" applyAlignment="1">
      <alignment horizontal="center" vertical="center" wrapText="1" shrinkToFit="1"/>
    </xf>
    <xf numFmtId="0" fontId="22" fillId="7" borderId="49" xfId="0" applyFont="1" applyFill="1" applyBorder="1" applyAlignment="1" applyProtection="1">
      <alignment horizontal="center" vertical="center"/>
      <protection locked="0"/>
    </xf>
    <xf numFmtId="0" fontId="22" fillId="7" borderId="50" xfId="0" applyFont="1" applyFill="1" applyBorder="1" applyAlignment="1" applyProtection="1">
      <alignment horizontal="center" vertical="center"/>
      <protection locked="0"/>
    </xf>
    <xf numFmtId="0" fontId="22" fillId="7" borderId="51" xfId="0" applyFont="1" applyFill="1" applyBorder="1" applyAlignment="1" applyProtection="1">
      <alignment horizontal="center" vertical="center"/>
      <protection locked="0"/>
    </xf>
    <xf numFmtId="0" fontId="7" fillId="5" borderId="0" xfId="0" applyFont="1" applyFill="1" applyAlignment="1">
      <alignment horizontal="center" vertical="center" wrapText="1"/>
    </xf>
    <xf numFmtId="0" fontId="7" fillId="0" borderId="5" xfId="0" applyFont="1" applyBorder="1" applyAlignment="1">
      <alignment horizontal="center" vertical="center" wrapText="1"/>
    </xf>
    <xf numFmtId="0" fontId="18" fillId="0" borderId="19" xfId="0" applyFont="1" applyBorder="1" applyAlignment="1">
      <alignment horizontal="center" vertical="center" wrapText="1"/>
    </xf>
    <xf numFmtId="0" fontId="19" fillId="0" borderId="19" xfId="0" applyFont="1" applyBorder="1" applyAlignment="1">
      <alignment horizontal="center" vertical="center" wrapText="1"/>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23" fillId="0" borderId="48" xfId="0" applyFont="1" applyBorder="1" applyAlignment="1">
      <alignment horizontal="center" vertical="center" wrapText="1"/>
    </xf>
    <xf numFmtId="0" fontId="23" fillId="0" borderId="20" xfId="0" applyFont="1" applyBorder="1" applyAlignment="1">
      <alignment horizontal="center" vertical="center" wrapText="1"/>
    </xf>
    <xf numFmtId="0" fontId="20" fillId="6" borderId="3" xfId="0" applyFont="1" applyFill="1" applyBorder="1" applyAlignment="1" applyProtection="1">
      <alignment horizontal="center" vertical="center"/>
      <protection locked="0"/>
    </xf>
    <xf numFmtId="0" fontId="20" fillId="6" borderId="59" xfId="0" applyFont="1" applyFill="1" applyBorder="1" applyAlignment="1" applyProtection="1">
      <alignment horizontal="center" vertical="center"/>
      <protection locked="0"/>
    </xf>
    <xf numFmtId="0" fontId="20" fillId="6" borderId="35" xfId="0" applyFont="1" applyFill="1" applyBorder="1" applyAlignment="1" applyProtection="1">
      <alignment horizontal="center" vertical="center"/>
      <protection locked="0"/>
    </xf>
    <xf numFmtId="0" fontId="20" fillId="6" borderId="17" xfId="0" applyFont="1" applyFill="1" applyBorder="1" applyAlignment="1" applyProtection="1">
      <alignment horizontal="center" vertical="center"/>
      <protection locked="0"/>
    </xf>
    <xf numFmtId="0" fontId="21" fillId="6" borderId="56" xfId="0" applyFont="1" applyFill="1" applyBorder="1" applyAlignment="1" applyProtection="1">
      <alignment horizontal="center" vertical="center" wrapText="1"/>
      <protection locked="0"/>
    </xf>
    <xf numFmtId="0" fontId="21" fillId="6" borderId="60" xfId="0" applyFont="1" applyFill="1" applyBorder="1" applyAlignment="1" applyProtection="1">
      <alignment horizontal="center" vertical="center" wrapText="1"/>
      <protection locked="0"/>
    </xf>
    <xf numFmtId="0" fontId="21" fillId="6" borderId="61" xfId="0" applyFont="1" applyFill="1" applyBorder="1" applyAlignment="1" applyProtection="1">
      <alignment horizontal="center" vertical="center" wrapText="1"/>
      <protection locked="0"/>
    </xf>
    <xf numFmtId="0" fontId="21" fillId="6" borderId="7" xfId="0" applyFont="1" applyFill="1" applyBorder="1" applyAlignment="1" applyProtection="1">
      <alignment horizontal="center" vertical="center" wrapText="1"/>
      <protection locked="0"/>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1" fillId="6" borderId="37" xfId="0" applyFont="1" applyFill="1" applyBorder="1" applyAlignment="1">
      <alignment horizontal="center" vertical="center"/>
    </xf>
    <xf numFmtId="0" fontId="21" fillId="6" borderId="38" xfId="0" applyFont="1" applyFill="1" applyBorder="1" applyAlignment="1">
      <alignment horizontal="center" vertical="center"/>
    </xf>
    <xf numFmtId="178" fontId="24" fillId="8" borderId="8" xfId="0" applyNumberFormat="1" applyFont="1" applyFill="1" applyBorder="1">
      <alignment vertical="center"/>
    </xf>
    <xf numFmtId="179" fontId="24" fillId="8" borderId="8" xfId="0" applyNumberFormat="1" applyFont="1" applyFill="1" applyBorder="1">
      <alignment vertical="center"/>
    </xf>
    <xf numFmtId="178" fontId="24" fillId="8" borderId="24" xfId="0" applyNumberFormat="1" applyFont="1" applyFill="1" applyBorder="1">
      <alignment vertical="center"/>
    </xf>
    <xf numFmtId="178" fontId="24" fillId="8" borderId="28" xfId="0" applyNumberFormat="1" applyFont="1" applyFill="1" applyBorder="1">
      <alignment vertical="center"/>
    </xf>
    <xf numFmtId="179" fontId="24" fillId="8" borderId="28" xfId="0" applyNumberFormat="1" applyFont="1" applyFill="1" applyBorder="1">
      <alignment vertical="center"/>
    </xf>
    <xf numFmtId="178" fontId="24" fillId="8" borderId="29" xfId="0" applyNumberFormat="1" applyFont="1" applyFill="1" applyBorder="1">
      <alignment vertical="center"/>
    </xf>
    <xf numFmtId="178" fontId="24" fillId="8" borderId="8" xfId="0" applyNumberFormat="1" applyFont="1" applyFill="1" applyBorder="1">
      <alignment vertical="center"/>
    </xf>
    <xf numFmtId="178" fontId="24" fillId="8" borderId="24" xfId="0" applyNumberFormat="1" applyFont="1" applyFill="1" applyBorder="1">
      <alignment vertical="center"/>
    </xf>
    <xf numFmtId="178" fontId="24" fillId="8" borderId="28" xfId="0" applyNumberFormat="1" applyFont="1" applyFill="1" applyBorder="1">
      <alignment vertical="center"/>
    </xf>
    <xf numFmtId="178" fontId="24" fillId="8" borderId="29" xfId="0" applyNumberFormat="1" applyFont="1" applyFill="1" applyBorder="1">
      <alignment vertical="center"/>
    </xf>
    <xf numFmtId="0" fontId="2" fillId="7" borderId="57" xfId="0" applyFont="1" applyFill="1" applyBorder="1" applyAlignment="1" applyProtection="1">
      <alignment horizontal="left" vertical="center" wrapText="1"/>
      <protection locked="0"/>
    </xf>
    <xf numFmtId="0" fontId="2" fillId="7" borderId="58" xfId="0" applyFont="1" applyFill="1" applyBorder="1" applyAlignment="1" applyProtection="1">
      <alignment horizontal="left" vertical="center" wrapText="1"/>
      <protection locked="0"/>
    </xf>
    <xf numFmtId="0" fontId="2" fillId="7" borderId="40" xfId="0" applyFont="1" applyFill="1" applyBorder="1" applyAlignment="1" applyProtection="1">
      <alignment horizontal="left" vertical="center" wrapText="1"/>
      <protection locked="0"/>
    </xf>
    <xf numFmtId="0" fontId="3" fillId="8" borderId="57" xfId="0" applyFont="1" applyFill="1" applyBorder="1" applyAlignment="1" applyProtection="1">
      <alignment horizontal="center" vertical="center" wrapText="1"/>
      <protection locked="0"/>
    </xf>
    <xf numFmtId="0" fontId="3" fillId="8" borderId="58" xfId="0" applyFont="1" applyFill="1" applyBorder="1" applyAlignment="1" applyProtection="1">
      <alignment horizontal="center" vertical="center"/>
      <protection locked="0"/>
    </xf>
    <xf numFmtId="0" fontId="3" fillId="8" borderId="40" xfId="0" applyFont="1" applyFill="1" applyBorder="1" applyAlignment="1" applyProtection="1">
      <alignment horizontal="center" vertical="center"/>
      <protection locked="0"/>
    </xf>
  </cellXfs>
  <cellStyles count="3">
    <cellStyle name="Excel Built-in Normal" xfId="2" xr:uid="{B42478DF-4F3A-4786-BC68-8F4716B95020}"/>
    <cellStyle name="標準" xfId="0" builtinId="0"/>
    <cellStyle name="標準 2" xfId="1" xr:uid="{F3330EB0-D109-4227-B92E-96D8A1C549DE}"/>
  </cellStyles>
  <dxfs count="6">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65331;&#65332;&#65381;&#30475;&#22810;&#27231;&#12539;&#31119;&#31049;&#26045;&#31561;&#21517;&#31807;&#12487;&#12540;&#12479;/&#9670;&#26368;&#26032;&#12304;&#65330;2&#12305;&#65331;&#65332;&#12539;&#30475;&#22810;&#27231;&#12539;&#12469;&#12486;&#12521;&#12452;&#12488;&#19968;&#35239;&#12487;&#12540;&#12479;&#9670;/&#9670;&#26368;&#26032;&#9670;&#12304;&#65330;2&#12305;&#12304;&#20303;&#25152;&#12487;&#12540;&#12479;&#12305;0701&#29694;&#22312;-&#20462;&#27491;&#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訪看ステーション"/>
      <sheetName val="看護小規模居宅"/>
      <sheetName val="訪看サテライト"/>
      <sheetName val="Ｒ1．10メルアド・管理者（実態調査データ）"/>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D772-FC69-4D07-AA3D-FE2CFCF99411}">
  <sheetPr codeName="Sheet1">
    <tabColor rgb="FF0070C0"/>
  </sheetPr>
  <dimension ref="A1:AS80"/>
  <sheetViews>
    <sheetView showGridLines="0" tabSelected="1" topLeftCell="A2" zoomScale="75" workbookViewId="0">
      <selection activeCell="T6" sqref="T6"/>
    </sheetView>
  </sheetViews>
  <sheetFormatPr defaultRowHeight="13.2"/>
  <cols>
    <col min="1" max="1" width="6.88671875" customWidth="1"/>
    <col min="2" max="2" width="12.5546875" customWidth="1"/>
    <col min="3" max="3" width="11.109375" customWidth="1"/>
    <col min="4" max="12" width="5.77734375" customWidth="1"/>
    <col min="13" max="13" width="13.6640625" customWidth="1"/>
    <col min="14" max="14" width="9.109375" customWidth="1"/>
    <col min="15" max="15" width="10.88671875" customWidth="1"/>
    <col min="16" max="16" width="7" customWidth="1"/>
    <col min="17" max="19" width="7.44140625" customWidth="1"/>
    <col min="20" max="20" width="13.21875" customWidth="1"/>
    <col min="21" max="21" width="9.44140625" customWidth="1"/>
    <col min="22" max="22" width="5.77734375" customWidth="1"/>
    <col min="23" max="27" width="3.77734375" customWidth="1"/>
    <col min="28" max="28" width="10.109375" customWidth="1"/>
    <col min="29" max="29" width="19.77734375" customWidth="1"/>
    <col min="30" max="30" width="14.21875" customWidth="1"/>
    <col min="31" max="31" width="15" customWidth="1"/>
    <col min="32" max="32" width="16.77734375" customWidth="1"/>
    <col min="33" max="33" width="21.33203125" customWidth="1"/>
    <col min="34" max="34" width="17.21875" customWidth="1"/>
    <col min="35" max="46" width="10.77734375" customWidth="1"/>
    <col min="47" max="47" width="14.109375" bestFit="1" customWidth="1"/>
    <col min="48" max="48" width="16.77734375" bestFit="1" customWidth="1"/>
  </cols>
  <sheetData>
    <row r="1" spans="1:42">
      <c r="A1" s="38"/>
      <c r="B1" s="39"/>
      <c r="C1" s="39"/>
      <c r="D1" s="39"/>
      <c r="E1" s="39"/>
      <c r="F1" s="39"/>
      <c r="G1" s="39"/>
      <c r="H1" s="39"/>
      <c r="I1" s="39"/>
      <c r="J1" s="39"/>
      <c r="K1" s="39"/>
      <c r="L1" s="39"/>
      <c r="M1" s="39"/>
      <c r="N1" s="39"/>
      <c r="O1" s="39"/>
      <c r="P1" s="39"/>
      <c r="Q1" s="39"/>
      <c r="R1" s="39"/>
      <c r="S1" s="39"/>
      <c r="T1" s="39"/>
      <c r="U1" s="39"/>
      <c r="V1" s="39"/>
      <c r="AI1" s="1"/>
      <c r="AJ1" s="1"/>
      <c r="AK1" s="1"/>
      <c r="AL1" s="1"/>
      <c r="AM1" s="1"/>
      <c r="AN1" s="1"/>
    </row>
    <row r="2" spans="1:42" ht="44.4" customHeight="1" thickBot="1">
      <c r="A2" s="8"/>
      <c r="B2" s="29" t="s">
        <v>56</v>
      </c>
      <c r="C2" s="1"/>
      <c r="D2" s="1"/>
      <c r="E2" s="1"/>
      <c r="F2" s="1"/>
      <c r="G2" s="1"/>
      <c r="H2" s="1"/>
      <c r="I2" s="1"/>
      <c r="J2" s="1"/>
      <c r="K2" s="1"/>
      <c r="L2" s="1"/>
      <c r="M2" s="1"/>
      <c r="N2" s="1"/>
      <c r="O2" s="1"/>
      <c r="P2" s="1"/>
      <c r="Q2" s="1"/>
      <c r="R2" s="1"/>
      <c r="S2" s="1"/>
      <c r="T2" s="1"/>
      <c r="U2" s="1"/>
      <c r="V2" s="1"/>
      <c r="Y2" s="1" t="s">
        <v>90</v>
      </c>
      <c r="AI2" s="1"/>
      <c r="AJ2" s="1"/>
      <c r="AK2" s="1"/>
      <c r="AL2" s="1"/>
      <c r="AM2" s="1"/>
      <c r="AN2" s="1"/>
    </row>
    <row r="3" spans="1:42" ht="41.4" customHeight="1" thickBot="1">
      <c r="A3" s="8"/>
      <c r="B3" s="110" t="s">
        <v>55</v>
      </c>
      <c r="C3" s="110"/>
      <c r="D3" s="110"/>
      <c r="E3" s="110"/>
      <c r="F3" s="110"/>
      <c r="G3" s="110"/>
      <c r="H3" s="110"/>
      <c r="I3" s="110"/>
      <c r="J3" s="110"/>
      <c r="K3" s="110"/>
      <c r="L3" s="110"/>
      <c r="M3" s="110"/>
      <c r="N3" s="110"/>
      <c r="O3" s="110"/>
      <c r="P3" s="110"/>
      <c r="Q3" s="110"/>
      <c r="R3" s="110"/>
      <c r="S3" s="110"/>
      <c r="T3" s="110"/>
      <c r="U3" s="110"/>
      <c r="V3" s="1"/>
      <c r="W3" s="1"/>
      <c r="X3" s="1"/>
      <c r="Y3" s="1" t="s">
        <v>90</v>
      </c>
      <c r="AA3" s="124" t="s">
        <v>68</v>
      </c>
      <c r="AB3" s="125"/>
      <c r="AC3" s="125"/>
      <c r="AD3" s="125"/>
      <c r="AE3" s="125"/>
      <c r="AF3" s="125"/>
      <c r="AG3" s="125"/>
      <c r="AH3" s="126"/>
      <c r="AI3" s="1"/>
      <c r="AJ3" s="1"/>
      <c r="AK3" s="1"/>
      <c r="AL3" s="1"/>
      <c r="AM3" s="1"/>
      <c r="AN3" s="1"/>
    </row>
    <row r="4" spans="1:42" ht="34.799999999999997" customHeight="1" thickBot="1">
      <c r="A4" s="8"/>
      <c r="B4" s="119" t="s">
        <v>94</v>
      </c>
      <c r="C4" s="119"/>
      <c r="D4" s="119"/>
      <c r="E4" s="119"/>
      <c r="F4" s="119"/>
      <c r="G4" s="119"/>
      <c r="H4" s="119"/>
      <c r="I4" s="119"/>
      <c r="J4" s="119"/>
      <c r="K4" s="119"/>
      <c r="L4" s="119"/>
      <c r="M4" s="119"/>
      <c r="N4" s="119"/>
      <c r="O4" s="119"/>
      <c r="P4" s="119"/>
      <c r="Q4" s="119"/>
      <c r="R4" s="119"/>
      <c r="S4" s="119"/>
      <c r="T4" s="119"/>
      <c r="U4" s="119"/>
      <c r="V4" s="1"/>
      <c r="W4" s="1"/>
      <c r="X4" s="1"/>
      <c r="Y4" s="1" t="s">
        <v>90</v>
      </c>
      <c r="AA4" s="162" t="s">
        <v>95</v>
      </c>
      <c r="AB4" s="163"/>
      <c r="AC4" s="163"/>
      <c r="AD4" s="163"/>
      <c r="AE4" s="163"/>
      <c r="AF4" s="163"/>
      <c r="AG4" s="163"/>
      <c r="AH4" s="164"/>
      <c r="AI4" s="1"/>
      <c r="AJ4" s="1"/>
      <c r="AK4" s="1"/>
      <c r="AL4" s="1"/>
      <c r="AM4" s="1"/>
      <c r="AN4" s="1"/>
    </row>
    <row r="5" spans="1:42" ht="30.6" customHeight="1" thickBot="1">
      <c r="A5" s="8"/>
      <c r="B5" s="1"/>
      <c r="C5" s="120" t="s">
        <v>88</v>
      </c>
      <c r="D5" s="120"/>
      <c r="E5" s="120"/>
      <c r="F5" s="120"/>
      <c r="G5" s="120"/>
      <c r="H5" s="120"/>
      <c r="I5" s="120"/>
      <c r="J5" s="120"/>
      <c r="K5" s="120"/>
      <c r="L5" s="120"/>
      <c r="M5" s="120"/>
      <c r="N5" s="120"/>
      <c r="O5" s="120"/>
      <c r="P5" s="120"/>
      <c r="Q5" s="120"/>
      <c r="R5" s="120"/>
      <c r="S5" s="120"/>
      <c r="T5" s="120"/>
      <c r="U5" s="5"/>
      <c r="V5" s="5"/>
      <c r="W5" s="5"/>
      <c r="X5" s="5"/>
      <c r="Y5" s="1" t="s">
        <v>90</v>
      </c>
      <c r="Z5" s="40"/>
      <c r="AA5" s="165" t="s">
        <v>96</v>
      </c>
      <c r="AB5" s="166"/>
      <c r="AC5" s="166"/>
      <c r="AD5" s="166"/>
      <c r="AE5" s="166"/>
      <c r="AF5" s="166"/>
      <c r="AG5" s="166"/>
      <c r="AH5" s="167"/>
      <c r="AI5" s="1"/>
      <c r="AJ5" s="1"/>
      <c r="AK5" s="1"/>
      <c r="AL5" s="1"/>
      <c r="AM5" s="1"/>
      <c r="AN5" s="1"/>
    </row>
    <row r="6" spans="1:42" ht="30" customHeight="1" thickBot="1">
      <c r="A6" s="8"/>
      <c r="B6" s="1"/>
      <c r="C6" s="1"/>
      <c r="D6" s="1"/>
      <c r="E6" s="1"/>
      <c r="F6" s="1"/>
      <c r="G6" s="1"/>
      <c r="H6" s="1"/>
      <c r="I6" s="1"/>
      <c r="J6" s="1"/>
      <c r="K6" s="1"/>
      <c r="L6" s="111" t="s">
        <v>89</v>
      </c>
      <c r="M6" s="112"/>
      <c r="N6" s="112"/>
      <c r="O6" s="112"/>
      <c r="P6" s="112"/>
      <c r="Q6" s="112"/>
      <c r="R6" s="112"/>
      <c r="S6" s="113"/>
      <c r="T6" s="36"/>
      <c r="U6" s="9" t="s">
        <v>0</v>
      </c>
      <c r="V6" s="1"/>
      <c r="W6" s="1"/>
      <c r="X6" s="1"/>
      <c r="Y6" s="1" t="s">
        <v>90</v>
      </c>
      <c r="AA6" s="30"/>
      <c r="AB6" s="78" t="s">
        <v>83</v>
      </c>
      <c r="AC6" s="33"/>
      <c r="AD6" s="33"/>
      <c r="AE6" s="33"/>
      <c r="AF6" s="33"/>
      <c r="AG6" s="33"/>
      <c r="AH6" s="79"/>
      <c r="AI6" s="1"/>
      <c r="AJ6" s="1"/>
      <c r="AK6" s="1"/>
      <c r="AL6" s="1"/>
      <c r="AM6" s="1"/>
      <c r="AN6" s="1"/>
    </row>
    <row r="7" spans="1:42" ht="60" customHeight="1">
      <c r="A7" s="8"/>
      <c r="B7" s="128" t="s">
        <v>54</v>
      </c>
      <c r="C7" s="104" t="s">
        <v>60</v>
      </c>
      <c r="D7" s="116" t="s">
        <v>92</v>
      </c>
      <c r="E7" s="117"/>
      <c r="F7" s="117"/>
      <c r="G7" s="117"/>
      <c r="H7" s="117"/>
      <c r="I7" s="117"/>
      <c r="J7" s="117"/>
      <c r="K7" s="117"/>
      <c r="L7" s="118"/>
      <c r="M7" s="103" t="s">
        <v>61</v>
      </c>
      <c r="N7" s="131" t="s">
        <v>62</v>
      </c>
      <c r="O7" s="132"/>
      <c r="P7" s="108" t="s">
        <v>63</v>
      </c>
      <c r="Q7" s="109"/>
      <c r="R7" s="108" t="s">
        <v>64</v>
      </c>
      <c r="S7" s="109"/>
      <c r="T7" s="145" t="s">
        <v>67</v>
      </c>
      <c r="U7" s="114" t="s">
        <v>65</v>
      </c>
      <c r="V7" s="6"/>
      <c r="W7" s="127" t="s">
        <v>87</v>
      </c>
      <c r="X7" s="127"/>
      <c r="Y7" s="1" t="s">
        <v>90</v>
      </c>
      <c r="Z7" s="41"/>
      <c r="AA7" s="31"/>
      <c r="AB7" s="135" t="s">
        <v>57</v>
      </c>
      <c r="AC7" s="136"/>
      <c r="AD7" s="139" t="s">
        <v>58</v>
      </c>
      <c r="AE7" s="140"/>
      <c r="AF7" s="141" t="s">
        <v>11</v>
      </c>
      <c r="AG7" s="80" t="s">
        <v>59</v>
      </c>
      <c r="AH7" s="79"/>
      <c r="AI7" s="1"/>
      <c r="AJ7" s="1"/>
      <c r="AK7" s="1"/>
      <c r="AL7" s="1"/>
      <c r="AM7" s="1"/>
      <c r="AN7" s="1"/>
    </row>
    <row r="8" spans="1:42" ht="71.400000000000006" customHeight="1">
      <c r="A8" s="8"/>
      <c r="B8" s="128"/>
      <c r="C8" s="129" t="s">
        <v>85</v>
      </c>
      <c r="D8" s="121" t="s">
        <v>93</v>
      </c>
      <c r="E8" s="122"/>
      <c r="F8" s="122"/>
      <c r="G8" s="122"/>
      <c r="H8" s="122"/>
      <c r="I8" s="122"/>
      <c r="J8" s="122"/>
      <c r="K8" s="122"/>
      <c r="L8" s="123"/>
      <c r="M8" s="133" t="s">
        <v>66</v>
      </c>
      <c r="N8" s="143" t="s">
        <v>91</v>
      </c>
      <c r="O8" s="144"/>
      <c r="P8" s="148" t="s">
        <v>30</v>
      </c>
      <c r="Q8" s="149"/>
      <c r="R8" s="148" t="s">
        <v>30</v>
      </c>
      <c r="S8" s="149"/>
      <c r="T8" s="146"/>
      <c r="U8" s="115"/>
      <c r="V8" s="3"/>
      <c r="W8" s="127"/>
      <c r="X8" s="127"/>
      <c r="Y8" s="1" t="s">
        <v>90</v>
      </c>
      <c r="Z8" s="41"/>
      <c r="AA8" s="31"/>
      <c r="AB8" s="137"/>
      <c r="AC8" s="138"/>
      <c r="AD8" s="81" t="s">
        <v>22</v>
      </c>
      <c r="AE8" s="81" t="s">
        <v>20</v>
      </c>
      <c r="AF8" s="142"/>
      <c r="AG8" s="82" t="s">
        <v>31</v>
      </c>
      <c r="AH8" s="79"/>
      <c r="AI8" s="1"/>
      <c r="AJ8" s="1"/>
      <c r="AK8" s="1"/>
      <c r="AL8" s="1"/>
      <c r="AM8" s="1"/>
      <c r="AN8" s="1"/>
      <c r="AO8" t="s">
        <v>78</v>
      </c>
    </row>
    <row r="9" spans="1:42" ht="69" customHeight="1">
      <c r="A9" s="8"/>
      <c r="B9" s="128"/>
      <c r="C9" s="130"/>
      <c r="D9" s="42" t="s">
        <v>1</v>
      </c>
      <c r="E9" s="43" t="s">
        <v>2</v>
      </c>
      <c r="F9" s="43" t="s">
        <v>3</v>
      </c>
      <c r="G9" s="43" t="s">
        <v>4</v>
      </c>
      <c r="H9" s="44" t="s">
        <v>5</v>
      </c>
      <c r="I9" s="44" t="s">
        <v>6</v>
      </c>
      <c r="J9" s="44" t="s">
        <v>7</v>
      </c>
      <c r="K9" s="45" t="s">
        <v>8</v>
      </c>
      <c r="L9" s="46" t="s">
        <v>9</v>
      </c>
      <c r="M9" s="134"/>
      <c r="N9" s="47" t="s">
        <v>28</v>
      </c>
      <c r="O9" s="48" t="s">
        <v>25</v>
      </c>
      <c r="P9" s="49" t="s">
        <v>23</v>
      </c>
      <c r="Q9" s="50" t="s">
        <v>10</v>
      </c>
      <c r="R9" s="49" t="s">
        <v>26</v>
      </c>
      <c r="S9" s="51" t="s">
        <v>27</v>
      </c>
      <c r="T9" s="147"/>
      <c r="U9" s="52" t="s">
        <v>29</v>
      </c>
      <c r="V9" s="7"/>
      <c r="W9" s="53" t="s">
        <v>52</v>
      </c>
      <c r="X9" s="54" t="s">
        <v>53</v>
      </c>
      <c r="Y9" s="1" t="s">
        <v>90</v>
      </c>
      <c r="Z9" s="55"/>
      <c r="AA9" s="31"/>
      <c r="AB9" s="83" t="s">
        <v>32</v>
      </c>
      <c r="AC9" s="84"/>
      <c r="AD9" s="84"/>
      <c r="AE9" s="84"/>
      <c r="AF9" s="84"/>
      <c r="AG9" s="85"/>
      <c r="AH9" s="79"/>
      <c r="AI9" s="1"/>
      <c r="AJ9" s="1"/>
      <c r="AK9" s="1"/>
      <c r="AL9" s="1"/>
      <c r="AM9" s="1"/>
      <c r="AN9" s="1"/>
      <c r="AO9" t="s">
        <v>79</v>
      </c>
      <c r="AP9" t="s">
        <v>69</v>
      </c>
    </row>
    <row r="10" spans="1:42" ht="31.2" customHeight="1">
      <c r="A10" s="8"/>
      <c r="B10" s="56" t="s">
        <v>24</v>
      </c>
      <c r="C10" s="34"/>
      <c r="D10" s="12"/>
      <c r="E10" s="10"/>
      <c r="F10" s="10"/>
      <c r="G10" s="57"/>
      <c r="H10" s="57"/>
      <c r="I10" s="58"/>
      <c r="J10" s="58"/>
      <c r="K10" s="58"/>
      <c r="L10" s="59"/>
      <c r="M10" s="25"/>
      <c r="N10" s="21"/>
      <c r="O10" s="105"/>
      <c r="P10" s="76"/>
      <c r="Q10" s="59"/>
      <c r="R10" s="19"/>
      <c r="S10" s="20"/>
      <c r="T10" s="25"/>
      <c r="U10" s="60" t="e">
        <f>T10/$T$6</f>
        <v>#DIV/0!</v>
      </c>
      <c r="V10" s="77"/>
      <c r="W10" s="61">
        <f>SUM(D10:G10)</f>
        <v>0</v>
      </c>
      <c r="X10" s="62">
        <f>SUM(H10:J10)</f>
        <v>0</v>
      </c>
      <c r="Y10" s="1" t="s">
        <v>90</v>
      </c>
      <c r="Z10" s="63"/>
      <c r="AA10" s="31"/>
      <c r="AB10" s="64">
        <v>1</v>
      </c>
      <c r="AC10" s="65" t="s">
        <v>84</v>
      </c>
      <c r="AD10" s="152">
        <f>COUNTIFS($C$10:$C$59,"男性",$P$10:$P$59,1)</f>
        <v>0</v>
      </c>
      <c r="AE10" s="152">
        <f>COUNTIFS($C$10:$C$59,"男性",$Q$10:$Q$59,1)</f>
        <v>0</v>
      </c>
      <c r="AF10" s="153">
        <f>SUMIF($C$10:$C$59,"男性",$U$10:$U$59)</f>
        <v>0</v>
      </c>
      <c r="AG10" s="154">
        <f>SUMIF($C$10:$C$59,"男性",$R$10:$R$59)</f>
        <v>0</v>
      </c>
      <c r="AH10" s="79"/>
      <c r="AI10" s="1"/>
      <c r="AJ10" s="1"/>
      <c r="AK10" s="1"/>
      <c r="AL10" s="1"/>
      <c r="AM10" s="1"/>
      <c r="AN10" s="1"/>
      <c r="AO10" s="66">
        <f>SUM(AD10:AE11)</f>
        <v>0</v>
      </c>
      <c r="AP10" s="67">
        <f>SUM(AF10:AF11)</f>
        <v>0</v>
      </c>
    </row>
    <row r="11" spans="1:42" ht="25.05" customHeight="1">
      <c r="A11" s="8"/>
      <c r="B11" s="37">
        <v>2</v>
      </c>
      <c r="C11" s="34"/>
      <c r="D11" s="13"/>
      <c r="E11" s="4"/>
      <c r="F11" s="2"/>
      <c r="G11" s="2"/>
      <c r="H11" s="2"/>
      <c r="I11" s="4"/>
      <c r="J11" s="4"/>
      <c r="K11" s="4"/>
      <c r="L11" s="14"/>
      <c r="M11" s="26"/>
      <c r="N11" s="21"/>
      <c r="O11" s="106"/>
      <c r="P11" s="21"/>
      <c r="Q11" s="22"/>
      <c r="R11" s="13"/>
      <c r="S11" s="14"/>
      <c r="T11" s="25"/>
      <c r="U11" s="74" t="e">
        <f t="shared" ref="U11:U41" si="0">T11/$T$6</f>
        <v>#DIV/0!</v>
      </c>
      <c r="V11" s="77"/>
      <c r="W11" s="61">
        <f t="shared" ref="W11:W59" si="1">SUM(D11:G11)</f>
        <v>0</v>
      </c>
      <c r="X11" s="62">
        <f t="shared" ref="X11:X59" si="2">SUM(H11:J11)</f>
        <v>0</v>
      </c>
      <c r="Y11" s="1" t="s">
        <v>90</v>
      </c>
      <c r="Z11" s="63"/>
      <c r="AA11" s="31"/>
      <c r="AB11" s="64">
        <v>2</v>
      </c>
      <c r="AC11" s="65" t="s">
        <v>86</v>
      </c>
      <c r="AD11" s="152">
        <f>COUNTIFS($C$10:$C$59,"女性",$P$10:$P$59,1)</f>
        <v>0</v>
      </c>
      <c r="AE11" s="152">
        <f>COUNTIFS($C$10:$C$59,"女性",$Q$10:$Q$59,1)</f>
        <v>0</v>
      </c>
      <c r="AF11" s="153">
        <f>SUMIF($C$10:$C$59,"女性",$U$10:$U$59)</f>
        <v>0</v>
      </c>
      <c r="AG11" s="154">
        <f>SUMIF($C$10:$C$59,"女性",$R$10:$R$59)</f>
        <v>0</v>
      </c>
      <c r="AH11" s="79"/>
      <c r="AI11" s="1"/>
      <c r="AJ11" s="1"/>
      <c r="AK11" s="1"/>
      <c r="AL11" s="1"/>
      <c r="AM11" s="1"/>
      <c r="AN11" s="1"/>
    </row>
    <row r="12" spans="1:42" ht="25.05" customHeight="1">
      <c r="A12" s="8"/>
      <c r="B12" s="37">
        <v>3</v>
      </c>
      <c r="C12" s="34"/>
      <c r="D12" s="13"/>
      <c r="E12" s="4"/>
      <c r="F12" s="2"/>
      <c r="G12" s="2"/>
      <c r="H12" s="2"/>
      <c r="I12" s="4"/>
      <c r="J12" s="4"/>
      <c r="K12" s="4"/>
      <c r="L12" s="14"/>
      <c r="M12" s="26"/>
      <c r="N12" s="21"/>
      <c r="O12" s="106"/>
      <c r="P12" s="21"/>
      <c r="Q12" s="22"/>
      <c r="R12" s="13"/>
      <c r="S12" s="14"/>
      <c r="T12" s="26"/>
      <c r="U12" s="74" t="e">
        <f t="shared" si="0"/>
        <v>#DIV/0!</v>
      </c>
      <c r="V12" s="77"/>
      <c r="W12" s="61">
        <f t="shared" si="1"/>
        <v>0</v>
      </c>
      <c r="X12" s="62">
        <f t="shared" si="2"/>
        <v>0</v>
      </c>
      <c r="Y12" s="1" t="s">
        <v>90</v>
      </c>
      <c r="Z12" s="63"/>
      <c r="AA12" s="31"/>
      <c r="AB12" s="83" t="s">
        <v>33</v>
      </c>
      <c r="AC12" s="84"/>
      <c r="AD12" s="84"/>
      <c r="AE12" s="84"/>
      <c r="AF12" s="84"/>
      <c r="AG12" s="85"/>
      <c r="AH12" s="79"/>
      <c r="AI12" s="1"/>
      <c r="AJ12" s="1"/>
      <c r="AK12" s="1"/>
      <c r="AL12" s="1"/>
      <c r="AM12" s="1"/>
      <c r="AN12" s="1"/>
      <c r="AO12" t="s">
        <v>79</v>
      </c>
      <c r="AP12" t="s">
        <v>69</v>
      </c>
    </row>
    <row r="13" spans="1:42" ht="25.05" customHeight="1">
      <c r="A13" s="8"/>
      <c r="B13" s="37">
        <v>4</v>
      </c>
      <c r="C13" s="34"/>
      <c r="D13" s="13"/>
      <c r="E13" s="4"/>
      <c r="F13" s="2"/>
      <c r="G13" s="2"/>
      <c r="H13" s="2"/>
      <c r="I13" s="4"/>
      <c r="J13" s="4"/>
      <c r="K13" s="4"/>
      <c r="L13" s="14"/>
      <c r="M13" s="26"/>
      <c r="N13" s="21"/>
      <c r="O13" s="106"/>
      <c r="P13" s="21"/>
      <c r="Q13" s="22"/>
      <c r="R13" s="13"/>
      <c r="S13" s="14"/>
      <c r="T13" s="26"/>
      <c r="U13" s="74" t="e">
        <f t="shared" si="0"/>
        <v>#DIV/0!</v>
      </c>
      <c r="V13" s="77"/>
      <c r="W13" s="61">
        <f t="shared" si="1"/>
        <v>0</v>
      </c>
      <c r="X13" s="62">
        <f t="shared" si="2"/>
        <v>0</v>
      </c>
      <c r="Y13" s="1" t="s">
        <v>90</v>
      </c>
      <c r="Z13" s="63"/>
      <c r="AA13" s="31"/>
      <c r="AB13" s="64">
        <v>3</v>
      </c>
      <c r="AC13" s="65" t="s">
        <v>34</v>
      </c>
      <c r="AD13" s="152">
        <f>COUNTIFS($P$10:$P$59,1,$M$10:$M$59,"&lt;=29")</f>
        <v>0</v>
      </c>
      <c r="AE13" s="152">
        <f>COUNTIFS($Q$10:$Q$59,1,$M$10:$M$59,"&lt;=29")</f>
        <v>0</v>
      </c>
      <c r="AF13" s="153">
        <f>SUMIFS($U$10:$U$59,$M$10:$M$59,"&lt;=29")</f>
        <v>0</v>
      </c>
      <c r="AG13" s="154">
        <f>COUNTIFS($R$10:$R$59,1,$M$10:$M$59,"&lt;=29")</f>
        <v>0</v>
      </c>
      <c r="AH13" s="79"/>
      <c r="AI13" s="1"/>
      <c r="AJ13" s="1"/>
      <c r="AK13" s="1"/>
      <c r="AL13" s="1"/>
      <c r="AM13" s="1"/>
      <c r="AN13" s="1"/>
      <c r="AO13" s="66">
        <f>SUM(AD13:AE18)</f>
        <v>0</v>
      </c>
      <c r="AP13" s="67">
        <f>SUM(AF13:AF18)</f>
        <v>0</v>
      </c>
    </row>
    <row r="14" spans="1:42" ht="25.05" customHeight="1">
      <c r="A14" s="8"/>
      <c r="B14" s="37">
        <v>5</v>
      </c>
      <c r="C14" s="34"/>
      <c r="D14" s="13"/>
      <c r="E14" s="4"/>
      <c r="F14" s="2"/>
      <c r="G14" s="2"/>
      <c r="H14" s="2"/>
      <c r="I14" s="4"/>
      <c r="J14" s="4"/>
      <c r="K14" s="4"/>
      <c r="L14" s="14"/>
      <c r="M14" s="26"/>
      <c r="N14" s="21"/>
      <c r="O14" s="106"/>
      <c r="P14" s="21"/>
      <c r="Q14" s="22"/>
      <c r="R14" s="13"/>
      <c r="S14" s="14"/>
      <c r="T14" s="26"/>
      <c r="U14" s="74" t="e">
        <f t="shared" si="0"/>
        <v>#DIV/0!</v>
      </c>
      <c r="V14" s="77"/>
      <c r="W14" s="61">
        <f t="shared" si="1"/>
        <v>0</v>
      </c>
      <c r="X14" s="62">
        <f t="shared" si="2"/>
        <v>0</v>
      </c>
      <c r="Y14" s="1" t="s">
        <v>90</v>
      </c>
      <c r="Z14" s="63"/>
      <c r="AA14" s="31"/>
      <c r="AB14" s="64">
        <v>4</v>
      </c>
      <c r="AC14" s="65" t="s">
        <v>35</v>
      </c>
      <c r="AD14" s="152">
        <f>COUNTIFS($P$10:$P$59,1,$M$10:$M$59,"&gt;=30",$M$10:$M$59,"&lt;=39")</f>
        <v>0</v>
      </c>
      <c r="AE14" s="152">
        <f>COUNTIFS($Q$10:$Q$59,1,$M$10:$M$59,"&gt;=30",$M$10:$M$59,"&lt;=39")</f>
        <v>0</v>
      </c>
      <c r="AF14" s="153">
        <f>SUMIFS($U$10:$U$59,$M$10:$M$59,"&gt;=30",$M$10:$M$59,"&lt;=39")</f>
        <v>0</v>
      </c>
      <c r="AG14" s="154">
        <f>COUNTIFS($R$10:$R$59,1,$M$10:$M$59,"&gt;=30",$M$10:$M$59,"&lt;=39")</f>
        <v>0</v>
      </c>
      <c r="AH14" s="79"/>
      <c r="AI14" s="1"/>
      <c r="AJ14" s="1"/>
      <c r="AK14" s="1"/>
      <c r="AL14" s="1"/>
      <c r="AM14" s="1"/>
      <c r="AN14" s="1"/>
    </row>
    <row r="15" spans="1:42" ht="25.05" customHeight="1">
      <c r="A15" s="8"/>
      <c r="B15" s="37">
        <v>6</v>
      </c>
      <c r="C15" s="34"/>
      <c r="D15" s="13"/>
      <c r="E15" s="4"/>
      <c r="F15" s="2"/>
      <c r="G15" s="2"/>
      <c r="H15" s="2"/>
      <c r="I15" s="4"/>
      <c r="J15" s="4"/>
      <c r="K15" s="4"/>
      <c r="L15" s="14"/>
      <c r="M15" s="26"/>
      <c r="N15" s="21"/>
      <c r="O15" s="106"/>
      <c r="P15" s="21"/>
      <c r="Q15" s="22"/>
      <c r="R15" s="13"/>
      <c r="S15" s="14"/>
      <c r="T15" s="26"/>
      <c r="U15" s="74" t="e">
        <f t="shared" si="0"/>
        <v>#DIV/0!</v>
      </c>
      <c r="V15" s="77"/>
      <c r="W15" s="61">
        <f t="shared" si="1"/>
        <v>0</v>
      </c>
      <c r="X15" s="62">
        <f t="shared" si="2"/>
        <v>0</v>
      </c>
      <c r="Y15" s="1" t="s">
        <v>90</v>
      </c>
      <c r="Z15" s="63"/>
      <c r="AA15" s="31"/>
      <c r="AB15" s="64">
        <v>5</v>
      </c>
      <c r="AC15" s="65" t="s">
        <v>36</v>
      </c>
      <c r="AD15" s="152">
        <f>COUNTIFS($P$10:$P$59,1,$M$10:$M$59,"&gt;=40",$M$10:$M$59,"&lt;=49")</f>
        <v>0</v>
      </c>
      <c r="AE15" s="152">
        <f>COUNTIFS($Q$10:$Q$59,1,$M$10:$M$59,"&gt;=40",$M$10:$M$59,"&lt;=49")</f>
        <v>0</v>
      </c>
      <c r="AF15" s="153">
        <f>SUMIFS($U$10:$U$59,$M$10:$M$59,"&gt;=40",$M$10:$M$59,"&lt;=49")</f>
        <v>0</v>
      </c>
      <c r="AG15" s="154">
        <f>COUNTIFS($R$10:$R$59,1,$M$10:$M$59,"&gt;=40",$M$10:$M$59,"&lt;=49")</f>
        <v>0</v>
      </c>
      <c r="AH15" s="79"/>
      <c r="AI15" s="1"/>
      <c r="AJ15" s="1"/>
      <c r="AK15" s="1"/>
      <c r="AL15" s="1"/>
      <c r="AM15" s="1"/>
      <c r="AN15" s="1"/>
    </row>
    <row r="16" spans="1:42" ht="25.05" customHeight="1">
      <c r="A16" s="8"/>
      <c r="B16" s="37">
        <v>7</v>
      </c>
      <c r="C16" s="34"/>
      <c r="D16" s="13"/>
      <c r="E16" s="4"/>
      <c r="F16" s="2"/>
      <c r="G16" s="2"/>
      <c r="H16" s="2"/>
      <c r="I16" s="4"/>
      <c r="J16" s="4"/>
      <c r="K16" s="4"/>
      <c r="L16" s="14"/>
      <c r="M16" s="26"/>
      <c r="N16" s="21"/>
      <c r="O16" s="106"/>
      <c r="P16" s="21"/>
      <c r="Q16" s="22"/>
      <c r="R16" s="13"/>
      <c r="S16" s="14"/>
      <c r="T16" s="26"/>
      <c r="U16" s="74" t="e">
        <f t="shared" si="0"/>
        <v>#DIV/0!</v>
      </c>
      <c r="V16" s="77"/>
      <c r="W16" s="61">
        <f t="shared" si="1"/>
        <v>0</v>
      </c>
      <c r="X16" s="62">
        <f t="shared" si="2"/>
        <v>0</v>
      </c>
      <c r="Y16" s="1" t="s">
        <v>90</v>
      </c>
      <c r="Z16" s="63"/>
      <c r="AA16" s="31"/>
      <c r="AB16" s="64">
        <v>6</v>
      </c>
      <c r="AC16" s="65" t="s">
        <v>37</v>
      </c>
      <c r="AD16" s="152">
        <f>COUNTIFS($P$10:$P$59,1,$M$10:$M$59,"&gt;=50",$M$10:$M$59,"&lt;=59")</f>
        <v>0</v>
      </c>
      <c r="AE16" s="152">
        <f>COUNTIFS($Q$10:$Q$59,1,$M$10:$M$59,"&gt;=50",$M$10:$M$59,"&lt;=59")</f>
        <v>0</v>
      </c>
      <c r="AF16" s="153">
        <f>SUMIFS($U$10:$U$59,$M$10:$M$59,"&gt;=50",$M$10:$M$59,"&lt;=59")</f>
        <v>0</v>
      </c>
      <c r="AG16" s="154">
        <f>COUNTIFS($R$10:$R$59,1,$M$10:$M$59,"&gt;=50",$M$10:$M$59,"&lt;=59")</f>
        <v>0</v>
      </c>
      <c r="AH16" s="79"/>
      <c r="AI16" s="1"/>
      <c r="AJ16" s="1"/>
      <c r="AK16" s="1"/>
      <c r="AL16" s="1"/>
      <c r="AM16" s="1"/>
      <c r="AN16" s="1"/>
    </row>
    <row r="17" spans="1:45" ht="25.05" customHeight="1">
      <c r="A17" s="8"/>
      <c r="B17" s="37">
        <v>8</v>
      </c>
      <c r="C17" s="34"/>
      <c r="D17" s="13"/>
      <c r="E17" s="4"/>
      <c r="F17" s="2"/>
      <c r="G17" s="2"/>
      <c r="H17" s="2"/>
      <c r="I17" s="4"/>
      <c r="J17" s="4"/>
      <c r="K17" s="4"/>
      <c r="L17" s="14"/>
      <c r="M17" s="26"/>
      <c r="N17" s="21"/>
      <c r="O17" s="106"/>
      <c r="P17" s="21"/>
      <c r="Q17" s="22"/>
      <c r="R17" s="13"/>
      <c r="S17" s="14"/>
      <c r="T17" s="26"/>
      <c r="U17" s="74" t="e">
        <f t="shared" si="0"/>
        <v>#DIV/0!</v>
      </c>
      <c r="V17" s="77"/>
      <c r="W17" s="61">
        <f t="shared" si="1"/>
        <v>0</v>
      </c>
      <c r="X17" s="62">
        <f t="shared" si="2"/>
        <v>0</v>
      </c>
      <c r="Y17" s="1" t="s">
        <v>90</v>
      </c>
      <c r="Z17" s="63"/>
      <c r="AA17" s="31"/>
      <c r="AB17" s="64">
        <v>7</v>
      </c>
      <c r="AC17" s="65" t="s">
        <v>38</v>
      </c>
      <c r="AD17" s="152">
        <f>COUNTIFS($P$10:$P$59,1,$M$10:$M$59,"&gt;=60",$M$10:$M$59,"&lt;=69")</f>
        <v>0</v>
      </c>
      <c r="AE17" s="152">
        <f>COUNTIFS($Q$10:$Q$59,1,$M$10:$M$59,"&gt;=60",$M$10:$M$59,"&lt;=69")</f>
        <v>0</v>
      </c>
      <c r="AF17" s="153">
        <f>SUMIFS($U$10:$U$59,$M$10:$M$59,"&gt;=60",$M$10:$M$59,"&lt;=69")</f>
        <v>0</v>
      </c>
      <c r="AG17" s="154">
        <f>COUNTIFS($R$10:$R$59,1,$M$10:$M$59,"&gt;=60",$M$10:$M$59,"&lt;=69")</f>
        <v>0</v>
      </c>
      <c r="AH17" s="79"/>
      <c r="AI17" s="1"/>
      <c r="AJ17" s="1"/>
      <c r="AK17" s="1"/>
      <c r="AL17" s="1"/>
      <c r="AM17" s="1"/>
      <c r="AN17" s="1"/>
    </row>
    <row r="18" spans="1:45" ht="25.05" customHeight="1">
      <c r="A18" s="8"/>
      <c r="B18" s="37">
        <v>9</v>
      </c>
      <c r="C18" s="34"/>
      <c r="D18" s="13"/>
      <c r="E18" s="4"/>
      <c r="F18" s="2"/>
      <c r="G18" s="2"/>
      <c r="H18" s="2"/>
      <c r="I18" s="4"/>
      <c r="J18" s="4"/>
      <c r="K18" s="4"/>
      <c r="L18" s="14"/>
      <c r="M18" s="26"/>
      <c r="N18" s="21"/>
      <c r="O18" s="106"/>
      <c r="P18" s="21"/>
      <c r="Q18" s="22"/>
      <c r="R18" s="13"/>
      <c r="S18" s="14"/>
      <c r="T18" s="26"/>
      <c r="U18" s="74" t="e">
        <f t="shared" si="0"/>
        <v>#DIV/0!</v>
      </c>
      <c r="V18" s="77"/>
      <c r="W18" s="61">
        <f t="shared" si="1"/>
        <v>0</v>
      </c>
      <c r="X18" s="62">
        <f t="shared" si="2"/>
        <v>0</v>
      </c>
      <c r="Y18" s="1" t="s">
        <v>90</v>
      </c>
      <c r="Z18" s="63"/>
      <c r="AA18" s="31"/>
      <c r="AB18" s="64">
        <v>8</v>
      </c>
      <c r="AC18" s="65" t="s">
        <v>39</v>
      </c>
      <c r="AD18" s="152">
        <f>COUNTIFS($P$10:$P$59,1,$M$10:$M$59,"&gt;=70")</f>
        <v>0</v>
      </c>
      <c r="AE18" s="152">
        <f>COUNTIFS($Q$10:$Q$59,1,$M$10:$M$59,"&gt;=70")</f>
        <v>0</v>
      </c>
      <c r="AF18" s="153">
        <f>SUMIFS($U$10:$U$59,$M$10:$M$59,"&gt;=70")</f>
        <v>0</v>
      </c>
      <c r="AG18" s="154">
        <f>COUNTIFS($R$10:$R$59,1,$M$10:$M$59,"&gt;=70")</f>
        <v>0</v>
      </c>
      <c r="AH18" s="79"/>
      <c r="AI18" s="1"/>
      <c r="AJ18" s="1"/>
      <c r="AK18" s="1"/>
      <c r="AL18" s="1"/>
      <c r="AM18" s="1"/>
      <c r="AN18" s="1"/>
    </row>
    <row r="19" spans="1:45" ht="25.05" customHeight="1">
      <c r="A19" s="8"/>
      <c r="B19" s="37">
        <v>10</v>
      </c>
      <c r="C19" s="34"/>
      <c r="D19" s="13"/>
      <c r="E19" s="4"/>
      <c r="F19" s="2"/>
      <c r="G19" s="2"/>
      <c r="H19" s="2"/>
      <c r="I19" s="4"/>
      <c r="J19" s="4"/>
      <c r="K19" s="4"/>
      <c r="L19" s="14"/>
      <c r="M19" s="26"/>
      <c r="N19" s="21"/>
      <c r="O19" s="106"/>
      <c r="P19" s="21"/>
      <c r="Q19" s="22"/>
      <c r="R19" s="13"/>
      <c r="S19" s="14"/>
      <c r="T19" s="26"/>
      <c r="U19" s="74" t="e">
        <f t="shared" si="0"/>
        <v>#DIV/0!</v>
      </c>
      <c r="V19" s="77"/>
      <c r="W19" s="61">
        <f t="shared" si="1"/>
        <v>0</v>
      </c>
      <c r="X19" s="62">
        <f t="shared" si="2"/>
        <v>0</v>
      </c>
      <c r="Y19" s="1" t="s">
        <v>90</v>
      </c>
      <c r="Z19" s="63"/>
      <c r="AA19" s="31"/>
      <c r="AB19" s="90" t="s">
        <v>80</v>
      </c>
      <c r="AC19" s="91"/>
      <c r="AD19" s="91"/>
      <c r="AE19" s="92"/>
      <c r="AF19" s="92"/>
      <c r="AG19" s="93"/>
      <c r="AH19" s="79"/>
      <c r="AI19" s="1"/>
      <c r="AJ19" s="1"/>
      <c r="AK19" s="1"/>
      <c r="AL19" s="1"/>
      <c r="AM19" s="1"/>
      <c r="AN19" s="1"/>
    </row>
    <row r="20" spans="1:45" ht="25.05" customHeight="1">
      <c r="A20" s="8"/>
      <c r="B20" s="37">
        <v>11</v>
      </c>
      <c r="C20" s="34"/>
      <c r="D20" s="13"/>
      <c r="E20" s="4"/>
      <c r="F20" s="2"/>
      <c r="G20" s="2"/>
      <c r="H20" s="2"/>
      <c r="I20" s="4"/>
      <c r="J20" s="4"/>
      <c r="K20" s="4"/>
      <c r="L20" s="14"/>
      <c r="M20" s="26"/>
      <c r="N20" s="21"/>
      <c r="O20" s="106"/>
      <c r="P20" s="21"/>
      <c r="Q20" s="22"/>
      <c r="R20" s="13"/>
      <c r="S20" s="14"/>
      <c r="T20" s="26"/>
      <c r="U20" s="74" t="e">
        <f t="shared" si="0"/>
        <v>#DIV/0!</v>
      </c>
      <c r="V20" s="77"/>
      <c r="W20" s="61">
        <f t="shared" si="1"/>
        <v>0</v>
      </c>
      <c r="X20" s="62">
        <f t="shared" si="2"/>
        <v>0</v>
      </c>
      <c r="Y20" s="1" t="s">
        <v>90</v>
      </c>
      <c r="Z20" s="63"/>
      <c r="AA20" s="31"/>
      <c r="AB20" s="94" t="s">
        <v>21</v>
      </c>
      <c r="AC20" s="95"/>
      <c r="AD20" s="95"/>
      <c r="AE20" s="95"/>
      <c r="AF20" s="95"/>
      <c r="AG20" s="96"/>
      <c r="AH20" s="79"/>
      <c r="AI20" s="1"/>
      <c r="AJ20" s="1"/>
      <c r="AK20" s="1"/>
      <c r="AL20" s="1"/>
      <c r="AM20" s="1"/>
      <c r="AN20" s="1"/>
      <c r="AO20" t="s">
        <v>79</v>
      </c>
      <c r="AP20" t="s">
        <v>69</v>
      </c>
      <c r="AQ20" t="s">
        <v>72</v>
      </c>
      <c r="AR20" t="s">
        <v>73</v>
      </c>
      <c r="AS20" t="s">
        <v>74</v>
      </c>
    </row>
    <row r="21" spans="1:45" ht="25.05" customHeight="1">
      <c r="A21" s="8"/>
      <c r="B21" s="37">
        <v>12</v>
      </c>
      <c r="C21" s="34"/>
      <c r="D21" s="13"/>
      <c r="E21" s="4"/>
      <c r="F21" s="2"/>
      <c r="G21" s="2"/>
      <c r="H21" s="2"/>
      <c r="I21" s="4"/>
      <c r="J21" s="4"/>
      <c r="K21" s="4"/>
      <c r="L21" s="14"/>
      <c r="M21" s="26"/>
      <c r="N21" s="21"/>
      <c r="O21" s="106"/>
      <c r="P21" s="21"/>
      <c r="Q21" s="22"/>
      <c r="R21" s="13"/>
      <c r="S21" s="14"/>
      <c r="T21" s="26"/>
      <c r="U21" s="74" t="e">
        <f t="shared" si="0"/>
        <v>#DIV/0!</v>
      </c>
      <c r="V21" s="77"/>
      <c r="W21" s="61">
        <f t="shared" si="1"/>
        <v>0</v>
      </c>
      <c r="X21" s="62">
        <f t="shared" si="2"/>
        <v>0</v>
      </c>
      <c r="Y21" s="1" t="s">
        <v>90</v>
      </c>
      <c r="Z21" s="63"/>
      <c r="AA21" s="31"/>
      <c r="AB21" s="64">
        <v>9</v>
      </c>
      <c r="AC21" s="65" t="s">
        <v>12</v>
      </c>
      <c r="AD21" s="152">
        <f>COUNTIFS($D$10:$D$59,1,$P$10:$P$59,1)</f>
        <v>0</v>
      </c>
      <c r="AE21" s="152">
        <f>COUNTIFS($D$10:$D$59,1,$Q$10:$Q$59,1)</f>
        <v>0</v>
      </c>
      <c r="AF21" s="153">
        <f>SUMIF($D$10:$D$59,1,$U$10:$U$59)</f>
        <v>0</v>
      </c>
      <c r="AG21" s="154">
        <f>SUMIF($D$10:$D$59,1,$R$10:$R$59)</f>
        <v>0</v>
      </c>
      <c r="AH21" s="79"/>
      <c r="AI21" s="1"/>
      <c r="AJ21" s="1"/>
      <c r="AK21" s="1"/>
      <c r="AL21" s="1"/>
      <c r="AM21" s="1"/>
      <c r="AN21" s="1"/>
      <c r="AO21" s="66">
        <f>SUM(AD21:AE31)</f>
        <v>0</v>
      </c>
      <c r="AP21" s="67">
        <f>SUM(AF21:AF31)</f>
        <v>0</v>
      </c>
      <c r="AQ21" s="66">
        <f>SUM(AD21:AE24)</f>
        <v>0</v>
      </c>
      <c r="AR21" s="66">
        <f>SUM(AD26:AE28)</f>
        <v>0</v>
      </c>
      <c r="AS21" s="66">
        <f>SUM(AD30:AE31)</f>
        <v>0</v>
      </c>
    </row>
    <row r="22" spans="1:45" ht="25.05" customHeight="1">
      <c r="A22" s="8"/>
      <c r="B22" s="37">
        <v>13</v>
      </c>
      <c r="C22" s="34"/>
      <c r="D22" s="13"/>
      <c r="E22" s="4"/>
      <c r="F22" s="2"/>
      <c r="G22" s="2"/>
      <c r="H22" s="2"/>
      <c r="I22" s="4"/>
      <c r="J22" s="4"/>
      <c r="K22" s="4"/>
      <c r="L22" s="14"/>
      <c r="M22" s="26"/>
      <c r="N22" s="21"/>
      <c r="O22" s="106"/>
      <c r="P22" s="21"/>
      <c r="Q22" s="22"/>
      <c r="R22" s="13"/>
      <c r="S22" s="14"/>
      <c r="T22" s="26"/>
      <c r="U22" s="74" t="e">
        <f t="shared" si="0"/>
        <v>#DIV/0!</v>
      </c>
      <c r="V22" s="77"/>
      <c r="W22" s="61">
        <f t="shared" si="1"/>
        <v>0</v>
      </c>
      <c r="X22" s="62">
        <f t="shared" si="2"/>
        <v>0</v>
      </c>
      <c r="Y22" s="1" t="s">
        <v>90</v>
      </c>
      <c r="Z22" s="63"/>
      <c r="AA22" s="31"/>
      <c r="AB22" s="64">
        <v>10</v>
      </c>
      <c r="AC22" s="65" t="s">
        <v>13</v>
      </c>
      <c r="AD22" s="152">
        <f>COUNTIFS($E$10:$E$59,1,$P$10:$P$59,1)</f>
        <v>0</v>
      </c>
      <c r="AE22" s="152">
        <f>COUNTIFS($E$10:$E$59,1,$Q$10:$Q$59,1)</f>
        <v>0</v>
      </c>
      <c r="AF22" s="153">
        <f>SUMIF($E$10:$E$59,1,$U$10:$U$59)</f>
        <v>0</v>
      </c>
      <c r="AG22" s="154">
        <f>SUMIF($E$10:$E$59,1,$R$10:$R$59)</f>
        <v>0</v>
      </c>
      <c r="AH22" s="79"/>
      <c r="AI22" s="1"/>
      <c r="AJ22" s="1"/>
      <c r="AK22" s="1"/>
      <c r="AL22" s="1"/>
      <c r="AM22" s="1"/>
      <c r="AN22" s="1"/>
      <c r="AQ22" t="s">
        <v>75</v>
      </c>
      <c r="AR22" t="s">
        <v>76</v>
      </c>
      <c r="AS22" t="s">
        <v>77</v>
      </c>
    </row>
    <row r="23" spans="1:45" ht="25.05" customHeight="1">
      <c r="A23" s="8"/>
      <c r="B23" s="37">
        <v>14</v>
      </c>
      <c r="C23" s="34"/>
      <c r="D23" s="13"/>
      <c r="E23" s="4"/>
      <c r="F23" s="2"/>
      <c r="G23" s="2"/>
      <c r="H23" s="2"/>
      <c r="I23" s="4"/>
      <c r="J23" s="4"/>
      <c r="K23" s="4"/>
      <c r="L23" s="14"/>
      <c r="M23" s="26"/>
      <c r="N23" s="21"/>
      <c r="O23" s="106"/>
      <c r="P23" s="21"/>
      <c r="Q23" s="22"/>
      <c r="R23" s="13"/>
      <c r="S23" s="14"/>
      <c r="T23" s="26"/>
      <c r="U23" s="74" t="e">
        <f t="shared" si="0"/>
        <v>#DIV/0!</v>
      </c>
      <c r="V23" s="77"/>
      <c r="W23" s="61">
        <f t="shared" si="1"/>
        <v>0</v>
      </c>
      <c r="X23" s="62">
        <f t="shared" si="2"/>
        <v>0</v>
      </c>
      <c r="Y23" s="1" t="s">
        <v>90</v>
      </c>
      <c r="Z23" s="63"/>
      <c r="AA23" s="31"/>
      <c r="AB23" s="64">
        <v>11</v>
      </c>
      <c r="AC23" s="65" t="s">
        <v>14</v>
      </c>
      <c r="AD23" s="152">
        <f>COUNTIFS($F$10:$F$59,1,$P$10:$P$59,1)</f>
        <v>0</v>
      </c>
      <c r="AE23" s="152">
        <f>COUNTIFS($F$10:$F$59,1,$Q$10:$Q$59,1)</f>
        <v>0</v>
      </c>
      <c r="AF23" s="153">
        <f>SUMIF($F$10:$F$59,1,$U$10:$U$59)</f>
        <v>0</v>
      </c>
      <c r="AG23" s="154">
        <f>SUMIF($F$10:$F$59,1,$R$10:$R$59)</f>
        <v>0</v>
      </c>
      <c r="AH23" s="79"/>
      <c r="AI23" s="1"/>
      <c r="AJ23" s="1"/>
      <c r="AK23" s="1"/>
      <c r="AL23" s="1"/>
      <c r="AM23" s="1"/>
      <c r="AN23" s="1"/>
      <c r="AQ23" s="67">
        <f>SUM(AF21:AF24)</f>
        <v>0</v>
      </c>
      <c r="AR23" s="67">
        <f>SUM(AF26:AF28)</f>
        <v>0</v>
      </c>
      <c r="AS23" s="67">
        <f>SUM(AF30:AF31)</f>
        <v>0</v>
      </c>
    </row>
    <row r="24" spans="1:45" ht="25.05" customHeight="1">
      <c r="A24" s="8"/>
      <c r="B24" s="37">
        <v>15</v>
      </c>
      <c r="C24" s="34"/>
      <c r="D24" s="13"/>
      <c r="E24" s="4"/>
      <c r="F24" s="2"/>
      <c r="G24" s="2"/>
      <c r="H24" s="2"/>
      <c r="I24" s="4"/>
      <c r="J24" s="4"/>
      <c r="K24" s="4"/>
      <c r="L24" s="14"/>
      <c r="M24" s="26"/>
      <c r="N24" s="21"/>
      <c r="O24" s="106"/>
      <c r="P24" s="21"/>
      <c r="Q24" s="22"/>
      <c r="R24" s="13"/>
      <c r="S24" s="14"/>
      <c r="T24" s="28"/>
      <c r="U24" s="74" t="e">
        <f t="shared" si="0"/>
        <v>#DIV/0!</v>
      </c>
      <c r="V24" s="77"/>
      <c r="W24" s="61">
        <f t="shared" si="1"/>
        <v>0</v>
      </c>
      <c r="X24" s="62">
        <f t="shared" si="2"/>
        <v>0</v>
      </c>
      <c r="Y24" s="1" t="s">
        <v>90</v>
      </c>
      <c r="Z24" s="63"/>
      <c r="AA24" s="31"/>
      <c r="AB24" s="64">
        <v>12</v>
      </c>
      <c r="AC24" s="65" t="s">
        <v>15</v>
      </c>
      <c r="AD24" s="152">
        <f>COUNTIFS($G$10:$G$59,1,$P$10:$P$59,1)</f>
        <v>0</v>
      </c>
      <c r="AE24" s="152">
        <f>COUNTIFS($G$10:$G$59,1,$Q$10:$Q$59,1)</f>
        <v>0</v>
      </c>
      <c r="AF24" s="153">
        <f>SUMIF($G$10:$G$59,1,$U$10:$U$59)</f>
        <v>0</v>
      </c>
      <c r="AG24" s="154">
        <f>SUMIF($G$10:$G$59,1,$R$10:$R$59)</f>
        <v>0</v>
      </c>
      <c r="AH24" s="79"/>
      <c r="AI24" s="1"/>
      <c r="AJ24" s="1"/>
      <c r="AK24" s="1"/>
      <c r="AL24" s="1"/>
      <c r="AM24" s="1"/>
      <c r="AN24" s="1"/>
    </row>
    <row r="25" spans="1:45" ht="25.05" customHeight="1">
      <c r="A25" s="8"/>
      <c r="B25" s="37">
        <v>16</v>
      </c>
      <c r="C25" s="34"/>
      <c r="D25" s="13"/>
      <c r="E25" s="4"/>
      <c r="F25" s="2"/>
      <c r="G25" s="2"/>
      <c r="H25" s="2"/>
      <c r="I25" s="4"/>
      <c r="J25" s="4"/>
      <c r="K25" s="4"/>
      <c r="L25" s="14"/>
      <c r="M25" s="26"/>
      <c r="N25" s="21"/>
      <c r="O25" s="106"/>
      <c r="P25" s="21"/>
      <c r="Q25" s="22"/>
      <c r="R25" s="13"/>
      <c r="S25" s="14"/>
      <c r="T25" s="28"/>
      <c r="U25" s="74" t="e">
        <f t="shared" si="0"/>
        <v>#DIV/0!</v>
      </c>
      <c r="V25" s="77"/>
      <c r="W25" s="61">
        <f t="shared" si="1"/>
        <v>0</v>
      </c>
      <c r="X25" s="62">
        <f t="shared" si="2"/>
        <v>0</v>
      </c>
      <c r="Y25" s="1" t="s">
        <v>90</v>
      </c>
      <c r="Z25" s="63"/>
      <c r="AA25" s="31"/>
      <c r="AB25" s="88" t="s">
        <v>40</v>
      </c>
      <c r="AC25" s="89"/>
      <c r="AD25" s="84"/>
      <c r="AE25" s="84"/>
      <c r="AF25" s="84"/>
      <c r="AG25" s="85"/>
      <c r="AH25" s="79"/>
      <c r="AI25" s="1"/>
      <c r="AJ25" s="1"/>
      <c r="AK25" s="1"/>
      <c r="AL25" s="1"/>
      <c r="AM25" s="1"/>
      <c r="AN25" s="1"/>
    </row>
    <row r="26" spans="1:45" ht="25.05" customHeight="1">
      <c r="A26" s="8"/>
      <c r="B26" s="37">
        <v>17</v>
      </c>
      <c r="C26" s="34"/>
      <c r="D26" s="13"/>
      <c r="E26" s="4"/>
      <c r="F26" s="2"/>
      <c r="G26" s="2"/>
      <c r="H26" s="2"/>
      <c r="I26" s="4"/>
      <c r="J26" s="4"/>
      <c r="K26" s="4"/>
      <c r="L26" s="14"/>
      <c r="M26" s="26"/>
      <c r="N26" s="21"/>
      <c r="O26" s="106"/>
      <c r="P26" s="21"/>
      <c r="Q26" s="22"/>
      <c r="R26" s="13"/>
      <c r="S26" s="14"/>
      <c r="T26" s="28"/>
      <c r="U26" s="74" t="e">
        <f t="shared" si="0"/>
        <v>#DIV/0!</v>
      </c>
      <c r="V26" s="77"/>
      <c r="W26" s="61">
        <f t="shared" si="1"/>
        <v>0</v>
      </c>
      <c r="X26" s="62">
        <f t="shared" si="2"/>
        <v>0</v>
      </c>
      <c r="Y26" s="1" t="s">
        <v>90</v>
      </c>
      <c r="Z26" s="63"/>
      <c r="AA26" s="31"/>
      <c r="AB26" s="64">
        <v>13</v>
      </c>
      <c r="AC26" s="65" t="s">
        <v>16</v>
      </c>
      <c r="AD26" s="152">
        <f>COUNTIFS($H$10:$H$59,1,$P$10:$P$59,1)</f>
        <v>0</v>
      </c>
      <c r="AE26" s="152">
        <f>COUNTIFS($H$10:$H$59,1,$Q$10:$Q$59,1)</f>
        <v>0</v>
      </c>
      <c r="AF26" s="153">
        <f>SUMIF($H$10:$H$59,1,$U$10:$U$59)</f>
        <v>0</v>
      </c>
      <c r="AG26" s="154">
        <f>SUMIF($H$10:$H$59,1,$R$10:$R$59)</f>
        <v>0</v>
      </c>
      <c r="AH26" s="79"/>
      <c r="AI26" s="1"/>
      <c r="AJ26" s="1"/>
      <c r="AK26" s="1"/>
      <c r="AL26" s="1"/>
      <c r="AM26" s="1"/>
      <c r="AN26" s="1"/>
    </row>
    <row r="27" spans="1:45" ht="25.05" customHeight="1">
      <c r="A27" s="8"/>
      <c r="B27" s="37">
        <v>18</v>
      </c>
      <c r="C27" s="34"/>
      <c r="D27" s="13"/>
      <c r="E27" s="4"/>
      <c r="F27" s="2"/>
      <c r="G27" s="2"/>
      <c r="H27" s="2"/>
      <c r="I27" s="4"/>
      <c r="J27" s="4"/>
      <c r="K27" s="4"/>
      <c r="L27" s="14"/>
      <c r="M27" s="26"/>
      <c r="N27" s="21"/>
      <c r="O27" s="106"/>
      <c r="P27" s="21"/>
      <c r="Q27" s="22"/>
      <c r="R27" s="13"/>
      <c r="S27" s="14"/>
      <c r="T27" s="28"/>
      <c r="U27" s="74" t="e">
        <f t="shared" si="0"/>
        <v>#DIV/0!</v>
      </c>
      <c r="V27" s="77"/>
      <c r="W27" s="61">
        <f t="shared" si="1"/>
        <v>0</v>
      </c>
      <c r="X27" s="62">
        <f t="shared" si="2"/>
        <v>0</v>
      </c>
      <c r="Y27" s="1" t="s">
        <v>90</v>
      </c>
      <c r="Z27" s="63"/>
      <c r="AA27" s="31"/>
      <c r="AB27" s="64">
        <v>14</v>
      </c>
      <c r="AC27" s="65" t="s">
        <v>17</v>
      </c>
      <c r="AD27" s="152">
        <f>COUNTIFS($I$10:$I$59,1,$P$10:$P$59,1)</f>
        <v>0</v>
      </c>
      <c r="AE27" s="152">
        <f>COUNTIFS($I$10:$I$59,1,$Q$10:$Q$59,1)</f>
        <v>0</v>
      </c>
      <c r="AF27" s="153">
        <f>SUMIF($I$10:$I$59,1,$U$10:$U$59)</f>
        <v>0</v>
      </c>
      <c r="AG27" s="154">
        <f>SUMIF($I$10:$I$59,1,$R$10:$R$59)</f>
        <v>0</v>
      </c>
      <c r="AH27" s="79"/>
      <c r="AI27" s="1"/>
      <c r="AJ27" s="1"/>
      <c r="AK27" s="1"/>
      <c r="AL27" s="1"/>
      <c r="AM27" s="1"/>
      <c r="AN27" s="1"/>
    </row>
    <row r="28" spans="1:45" ht="25.05" customHeight="1">
      <c r="A28" s="8"/>
      <c r="B28" s="37">
        <v>19</v>
      </c>
      <c r="C28" s="34"/>
      <c r="D28" s="13"/>
      <c r="E28" s="4"/>
      <c r="F28" s="2"/>
      <c r="G28" s="2"/>
      <c r="H28" s="2"/>
      <c r="I28" s="4"/>
      <c r="J28" s="4"/>
      <c r="K28" s="4"/>
      <c r="L28" s="14"/>
      <c r="M28" s="26"/>
      <c r="N28" s="21"/>
      <c r="O28" s="106"/>
      <c r="P28" s="21"/>
      <c r="Q28" s="22"/>
      <c r="R28" s="13"/>
      <c r="S28" s="14"/>
      <c r="T28" s="28"/>
      <c r="U28" s="74" t="e">
        <f t="shared" si="0"/>
        <v>#DIV/0!</v>
      </c>
      <c r="V28" s="77"/>
      <c r="W28" s="61">
        <f t="shared" si="1"/>
        <v>0</v>
      </c>
      <c r="X28" s="62">
        <f t="shared" si="2"/>
        <v>0</v>
      </c>
      <c r="Y28" s="1" t="s">
        <v>90</v>
      </c>
      <c r="Z28" s="63"/>
      <c r="AA28" s="31"/>
      <c r="AB28" s="64">
        <v>15</v>
      </c>
      <c r="AC28" s="65" t="s">
        <v>18</v>
      </c>
      <c r="AD28" s="152">
        <f>COUNTIFS($J$10:$J$59,1,$P$10:$P$59,1)</f>
        <v>0</v>
      </c>
      <c r="AE28" s="152">
        <f>COUNTIFS($J$10:$J$59,1,$Q$10:$Q$59,1)</f>
        <v>0</v>
      </c>
      <c r="AF28" s="153">
        <f>SUMIF($J$10:$J$59,1,$U$10:$U$59)</f>
        <v>0</v>
      </c>
      <c r="AG28" s="154">
        <f>SUMIF($J$10:$J$59,1,$R$10:$R$59)</f>
        <v>0</v>
      </c>
      <c r="AH28" s="79"/>
      <c r="AI28" s="1"/>
      <c r="AJ28" s="1"/>
      <c r="AK28" s="1"/>
      <c r="AL28" s="1"/>
      <c r="AM28" s="1"/>
      <c r="AN28" s="1"/>
    </row>
    <row r="29" spans="1:45" ht="25.05" customHeight="1">
      <c r="A29" s="8"/>
      <c r="B29" s="37">
        <v>20</v>
      </c>
      <c r="C29" s="34"/>
      <c r="D29" s="13"/>
      <c r="E29" s="4"/>
      <c r="F29" s="2"/>
      <c r="G29" s="2"/>
      <c r="H29" s="2"/>
      <c r="I29" s="4"/>
      <c r="J29" s="4"/>
      <c r="K29" s="4"/>
      <c r="L29" s="14"/>
      <c r="M29" s="26"/>
      <c r="N29" s="21"/>
      <c r="O29" s="106"/>
      <c r="P29" s="21"/>
      <c r="Q29" s="22"/>
      <c r="R29" s="13"/>
      <c r="S29" s="14"/>
      <c r="T29" s="28"/>
      <c r="U29" s="74" t="e">
        <f t="shared" si="0"/>
        <v>#DIV/0!</v>
      </c>
      <c r="V29" s="77"/>
      <c r="W29" s="61">
        <f t="shared" si="1"/>
        <v>0</v>
      </c>
      <c r="X29" s="62">
        <f t="shared" si="2"/>
        <v>0</v>
      </c>
      <c r="Y29" s="1" t="s">
        <v>90</v>
      </c>
      <c r="Z29" s="63"/>
      <c r="AA29" s="31"/>
      <c r="AB29" s="88" t="s">
        <v>41</v>
      </c>
      <c r="AC29" s="89"/>
      <c r="AD29" s="84"/>
      <c r="AE29" s="84"/>
      <c r="AF29" s="84"/>
      <c r="AG29" s="85"/>
      <c r="AH29" s="79"/>
      <c r="AI29" s="1"/>
      <c r="AJ29" s="1"/>
      <c r="AK29" s="1"/>
      <c r="AL29" s="1"/>
      <c r="AM29" s="1"/>
      <c r="AN29" s="1"/>
    </row>
    <row r="30" spans="1:45" ht="25.05" customHeight="1">
      <c r="A30" s="8"/>
      <c r="B30" s="37">
        <v>21</v>
      </c>
      <c r="C30" s="34"/>
      <c r="D30" s="13"/>
      <c r="E30" s="4"/>
      <c r="F30" s="2"/>
      <c r="G30" s="2"/>
      <c r="H30" s="2"/>
      <c r="I30" s="4"/>
      <c r="J30" s="4"/>
      <c r="K30" s="4"/>
      <c r="L30" s="14"/>
      <c r="M30" s="26"/>
      <c r="N30" s="21"/>
      <c r="O30" s="106"/>
      <c r="P30" s="21"/>
      <c r="Q30" s="22"/>
      <c r="R30" s="13"/>
      <c r="S30" s="14"/>
      <c r="T30" s="28"/>
      <c r="U30" s="74" t="e">
        <f t="shared" si="0"/>
        <v>#DIV/0!</v>
      </c>
      <c r="V30" s="77"/>
      <c r="W30" s="61">
        <f t="shared" si="1"/>
        <v>0</v>
      </c>
      <c r="X30" s="62">
        <f t="shared" si="2"/>
        <v>0</v>
      </c>
      <c r="Y30" s="1" t="s">
        <v>90</v>
      </c>
      <c r="Z30" s="63"/>
      <c r="AA30" s="31"/>
      <c r="AB30" s="64">
        <v>16</v>
      </c>
      <c r="AC30" s="65" t="s">
        <v>19</v>
      </c>
      <c r="AD30" s="152">
        <f>COUNTIFS($K$10:$K$59,1,$P$10:$P$59,1)</f>
        <v>0</v>
      </c>
      <c r="AE30" s="152">
        <f>COUNTIFS($K$10:$K$59,1,$Q$10:$Q$59,1)</f>
        <v>0</v>
      </c>
      <c r="AF30" s="153">
        <f>SUMIF($K$10:$K$59,1,$U$10:$U$59)</f>
        <v>0</v>
      </c>
      <c r="AG30" s="154">
        <f>SUMIF($K$10:$K$59,1,$R$10:$R$59)</f>
        <v>0</v>
      </c>
      <c r="AH30" s="79"/>
      <c r="AI30" s="1"/>
      <c r="AJ30" s="1"/>
      <c r="AK30" s="1"/>
      <c r="AL30" s="1"/>
      <c r="AM30" s="1"/>
      <c r="AN30" s="1"/>
    </row>
    <row r="31" spans="1:45" ht="25.05" customHeight="1" thickBot="1">
      <c r="A31" s="8"/>
      <c r="B31" s="37">
        <v>22</v>
      </c>
      <c r="C31" s="34"/>
      <c r="D31" s="13"/>
      <c r="E31" s="4"/>
      <c r="F31" s="2"/>
      <c r="G31" s="2"/>
      <c r="H31" s="2"/>
      <c r="I31" s="4"/>
      <c r="J31" s="4"/>
      <c r="K31" s="4"/>
      <c r="L31" s="14"/>
      <c r="M31" s="26"/>
      <c r="N31" s="21"/>
      <c r="O31" s="106"/>
      <c r="P31" s="21"/>
      <c r="Q31" s="22"/>
      <c r="R31" s="13"/>
      <c r="S31" s="14"/>
      <c r="T31" s="28"/>
      <c r="U31" s="74" t="e">
        <f t="shared" si="0"/>
        <v>#DIV/0!</v>
      </c>
      <c r="V31" s="77"/>
      <c r="W31" s="61">
        <f t="shared" si="1"/>
        <v>0</v>
      </c>
      <c r="X31" s="62">
        <f t="shared" si="2"/>
        <v>0</v>
      </c>
      <c r="Y31" s="1" t="s">
        <v>90</v>
      </c>
      <c r="Z31" s="63"/>
      <c r="AA31" s="31"/>
      <c r="AB31" s="68">
        <v>17</v>
      </c>
      <c r="AC31" s="69" t="s">
        <v>42</v>
      </c>
      <c r="AD31" s="155">
        <f>COUNTIFS($L$10:$L$59,1,$P$10:$P$59,1)</f>
        <v>0</v>
      </c>
      <c r="AE31" s="155">
        <f>COUNTIFS($L$10:$L$59,1,$Q$10:$Q$59,1)</f>
        <v>0</v>
      </c>
      <c r="AF31" s="156">
        <f>SUMIF($L$10:$L$59,1,$U$10:$U$59)</f>
        <v>0</v>
      </c>
      <c r="AG31" s="157">
        <f>SUMIF($L$10:$L$59,1,$R$10:$R$59)</f>
        <v>0</v>
      </c>
      <c r="AH31" s="79"/>
      <c r="AI31" s="1"/>
      <c r="AJ31" s="1"/>
      <c r="AK31" s="1"/>
      <c r="AL31" s="1"/>
      <c r="AM31" s="1"/>
      <c r="AN31" s="1"/>
    </row>
    <row r="32" spans="1:45" ht="25.05" customHeight="1">
      <c r="A32" s="8"/>
      <c r="B32" s="37">
        <v>23</v>
      </c>
      <c r="C32" s="34"/>
      <c r="D32" s="13"/>
      <c r="E32" s="4"/>
      <c r="F32" s="2"/>
      <c r="G32" s="2"/>
      <c r="H32" s="2"/>
      <c r="I32" s="4"/>
      <c r="J32" s="4"/>
      <c r="K32" s="4"/>
      <c r="L32" s="14"/>
      <c r="M32" s="26"/>
      <c r="N32" s="21"/>
      <c r="O32" s="106"/>
      <c r="P32" s="21"/>
      <c r="Q32" s="22"/>
      <c r="R32" s="13"/>
      <c r="S32" s="14"/>
      <c r="T32" s="28"/>
      <c r="U32" s="74" t="e">
        <f t="shared" si="0"/>
        <v>#DIV/0!</v>
      </c>
      <c r="V32" s="77"/>
      <c r="W32" s="61">
        <f t="shared" si="1"/>
        <v>0</v>
      </c>
      <c r="X32" s="62">
        <f t="shared" si="2"/>
        <v>0</v>
      </c>
      <c r="Y32" s="1" t="s">
        <v>90</v>
      </c>
      <c r="Z32" s="63"/>
      <c r="AA32" s="31"/>
      <c r="AB32" s="33"/>
      <c r="AC32" s="86"/>
      <c r="AD32" s="33"/>
      <c r="AE32" s="33"/>
      <c r="AF32" s="70" t="s">
        <v>43</v>
      </c>
      <c r="AG32" s="71"/>
      <c r="AH32" s="79"/>
      <c r="AI32" s="1"/>
      <c r="AJ32" s="1"/>
      <c r="AK32" s="1"/>
      <c r="AL32" s="1"/>
      <c r="AM32" s="1"/>
      <c r="AN32" s="1"/>
    </row>
    <row r="33" spans="1:42" ht="25.05" customHeight="1">
      <c r="A33" s="8"/>
      <c r="B33" s="37">
        <v>24</v>
      </c>
      <c r="C33" s="34"/>
      <c r="D33" s="13"/>
      <c r="E33" s="4"/>
      <c r="F33" s="2"/>
      <c r="G33" s="2"/>
      <c r="H33" s="2"/>
      <c r="I33" s="4"/>
      <c r="J33" s="4"/>
      <c r="K33" s="4"/>
      <c r="L33" s="14"/>
      <c r="M33" s="26"/>
      <c r="N33" s="21"/>
      <c r="O33" s="106"/>
      <c r="P33" s="21"/>
      <c r="Q33" s="22"/>
      <c r="R33" s="13"/>
      <c r="S33" s="14"/>
      <c r="T33" s="28"/>
      <c r="U33" s="74" t="e">
        <f t="shared" si="0"/>
        <v>#DIV/0!</v>
      </c>
      <c r="V33" s="77"/>
      <c r="W33" s="61">
        <f t="shared" si="1"/>
        <v>0</v>
      </c>
      <c r="X33" s="62">
        <f t="shared" si="2"/>
        <v>0</v>
      </c>
      <c r="Y33" s="1" t="s">
        <v>90</v>
      </c>
      <c r="Z33" s="63"/>
      <c r="AA33" s="31"/>
      <c r="AB33" s="87"/>
      <c r="AC33" s="87"/>
      <c r="AD33" s="87"/>
      <c r="AE33" s="87"/>
      <c r="AF33" s="87"/>
      <c r="AG33" s="87"/>
      <c r="AH33" s="79"/>
      <c r="AI33" s="1"/>
      <c r="AJ33" s="1"/>
      <c r="AK33" s="1"/>
      <c r="AL33" s="1"/>
      <c r="AM33" s="1"/>
      <c r="AN33" s="1"/>
    </row>
    <row r="34" spans="1:42" ht="25.05" customHeight="1" thickBot="1">
      <c r="A34" s="8"/>
      <c r="B34" s="37">
        <v>25</v>
      </c>
      <c r="C34" s="34"/>
      <c r="D34" s="13"/>
      <c r="E34" s="4"/>
      <c r="F34" s="2"/>
      <c r="G34" s="2"/>
      <c r="H34" s="2"/>
      <c r="I34" s="4"/>
      <c r="J34" s="4"/>
      <c r="K34" s="4"/>
      <c r="L34" s="14"/>
      <c r="M34" s="26"/>
      <c r="N34" s="21"/>
      <c r="O34" s="106"/>
      <c r="P34" s="21"/>
      <c r="Q34" s="22"/>
      <c r="R34" s="13"/>
      <c r="S34" s="14"/>
      <c r="T34" s="28"/>
      <c r="U34" s="74" t="e">
        <f t="shared" si="0"/>
        <v>#DIV/0!</v>
      </c>
      <c r="V34" s="77"/>
      <c r="W34" s="61">
        <f t="shared" si="1"/>
        <v>0</v>
      </c>
      <c r="X34" s="62">
        <f t="shared" si="2"/>
        <v>0</v>
      </c>
      <c r="Y34" s="1" t="s">
        <v>90</v>
      </c>
      <c r="Z34" s="63"/>
      <c r="AA34" s="31"/>
      <c r="AB34" s="100" t="s">
        <v>82</v>
      </c>
      <c r="AC34" s="101"/>
      <c r="AD34" s="102"/>
      <c r="AE34" s="102"/>
      <c r="AF34" s="102"/>
      <c r="AG34" s="102"/>
      <c r="AH34" s="79"/>
      <c r="AI34" s="1"/>
      <c r="AJ34" s="1"/>
      <c r="AK34" s="1"/>
      <c r="AL34" s="1"/>
      <c r="AM34" s="1"/>
      <c r="AN34" s="1"/>
    </row>
    <row r="35" spans="1:42" ht="25.05" customHeight="1">
      <c r="A35" s="8"/>
      <c r="B35" s="37">
        <v>26</v>
      </c>
      <c r="C35" s="34"/>
      <c r="D35" s="13"/>
      <c r="E35" s="4"/>
      <c r="F35" s="2"/>
      <c r="G35" s="2"/>
      <c r="H35" s="2"/>
      <c r="I35" s="4"/>
      <c r="J35" s="4"/>
      <c r="K35" s="4"/>
      <c r="L35" s="14"/>
      <c r="M35" s="26"/>
      <c r="N35" s="21"/>
      <c r="O35" s="106"/>
      <c r="P35" s="21"/>
      <c r="Q35" s="22"/>
      <c r="R35" s="13"/>
      <c r="S35" s="14"/>
      <c r="T35" s="28"/>
      <c r="U35" s="74" t="e">
        <f t="shared" si="0"/>
        <v>#DIV/0!</v>
      </c>
      <c r="V35" s="77"/>
      <c r="W35" s="61">
        <f t="shared" si="1"/>
        <v>0</v>
      </c>
      <c r="X35" s="62">
        <f t="shared" si="2"/>
        <v>0</v>
      </c>
      <c r="Y35" s="1" t="s">
        <v>90</v>
      </c>
      <c r="Z35" s="63"/>
      <c r="AA35" s="31"/>
      <c r="AB35" s="72"/>
      <c r="AC35" s="73"/>
      <c r="AD35" s="150" t="s">
        <v>50</v>
      </c>
      <c r="AE35" s="150"/>
      <c r="AF35" s="150" t="s">
        <v>51</v>
      </c>
      <c r="AG35" s="151"/>
      <c r="AH35" s="79"/>
      <c r="AI35" s="1"/>
      <c r="AJ35" s="1"/>
      <c r="AK35" s="1"/>
      <c r="AL35" s="1"/>
      <c r="AM35" s="1"/>
      <c r="AN35" s="1"/>
      <c r="AO35" t="s">
        <v>70</v>
      </c>
      <c r="AP35" t="s">
        <v>71</v>
      </c>
    </row>
    <row r="36" spans="1:42" ht="25.05" customHeight="1">
      <c r="A36" s="8"/>
      <c r="B36" s="37">
        <v>27</v>
      </c>
      <c r="C36" s="34"/>
      <c r="D36" s="13"/>
      <c r="E36" s="4"/>
      <c r="F36" s="2"/>
      <c r="G36" s="2"/>
      <c r="H36" s="2"/>
      <c r="I36" s="4"/>
      <c r="J36" s="4"/>
      <c r="K36" s="4"/>
      <c r="L36" s="14"/>
      <c r="M36" s="26"/>
      <c r="N36" s="21"/>
      <c r="O36" s="106"/>
      <c r="P36" s="21"/>
      <c r="Q36" s="22"/>
      <c r="R36" s="13"/>
      <c r="S36" s="14"/>
      <c r="T36" s="28"/>
      <c r="U36" s="74" t="e">
        <f t="shared" si="0"/>
        <v>#DIV/0!</v>
      </c>
      <c r="V36" s="77"/>
      <c r="W36" s="61">
        <f t="shared" si="1"/>
        <v>0</v>
      </c>
      <c r="X36" s="62">
        <f t="shared" si="2"/>
        <v>0</v>
      </c>
      <c r="Y36" s="1" t="s">
        <v>90</v>
      </c>
      <c r="Z36" s="63"/>
      <c r="AA36" s="31"/>
      <c r="AB36" s="64">
        <v>1</v>
      </c>
      <c r="AC36" s="65" t="s">
        <v>44</v>
      </c>
      <c r="AD36" s="158">
        <f>COUNTIFS($W$10:$W$59,"1",$N$10:$N$59,"&lt;1")</f>
        <v>0</v>
      </c>
      <c r="AE36" s="158"/>
      <c r="AF36" s="158">
        <f>COUNTIFS($X$10:$X$59,"1",$N$10:$N$59,"&lt;1")</f>
        <v>0</v>
      </c>
      <c r="AG36" s="159"/>
      <c r="AH36" s="79"/>
      <c r="AI36" s="1"/>
      <c r="AJ36" s="1"/>
      <c r="AK36" s="1"/>
      <c r="AL36" s="1"/>
      <c r="AM36" s="1"/>
      <c r="AN36" s="1"/>
      <c r="AO36" s="66">
        <f>SUM(AD36:AE41)</f>
        <v>0</v>
      </c>
      <c r="AP36" s="66">
        <f>SUM(AF36:AF41)</f>
        <v>0</v>
      </c>
    </row>
    <row r="37" spans="1:42" ht="25.05" customHeight="1">
      <c r="A37" s="8"/>
      <c r="B37" s="37">
        <v>28</v>
      </c>
      <c r="C37" s="34"/>
      <c r="D37" s="13"/>
      <c r="E37" s="4"/>
      <c r="F37" s="2"/>
      <c r="G37" s="2"/>
      <c r="H37" s="2"/>
      <c r="I37" s="4"/>
      <c r="J37" s="4"/>
      <c r="K37" s="4"/>
      <c r="L37" s="14"/>
      <c r="M37" s="26"/>
      <c r="N37" s="21"/>
      <c r="O37" s="106"/>
      <c r="P37" s="21"/>
      <c r="Q37" s="22"/>
      <c r="R37" s="13"/>
      <c r="S37" s="14"/>
      <c r="T37" s="28"/>
      <c r="U37" s="74" t="e">
        <f t="shared" si="0"/>
        <v>#DIV/0!</v>
      </c>
      <c r="V37" s="77"/>
      <c r="W37" s="61">
        <f t="shared" si="1"/>
        <v>0</v>
      </c>
      <c r="X37" s="62">
        <f t="shared" si="2"/>
        <v>0</v>
      </c>
      <c r="Y37" s="1" t="s">
        <v>90</v>
      </c>
      <c r="Z37" s="63"/>
      <c r="AA37" s="31"/>
      <c r="AB37" s="64">
        <v>2</v>
      </c>
      <c r="AC37" s="65" t="s">
        <v>45</v>
      </c>
      <c r="AD37" s="158">
        <f>COUNTIFS($W$10:$W$59,"1",$N$10:$N$59,"&gt;=1",$N$10:$N$59,"&lt;3")</f>
        <v>0</v>
      </c>
      <c r="AE37" s="158"/>
      <c r="AF37" s="158">
        <f>COUNTIFS($X$10:$X$59,"1",$N$10:$N$59,"&gt;=1",$N$10:$N$59,"&lt;3")</f>
        <v>0</v>
      </c>
      <c r="AG37" s="159"/>
      <c r="AH37" s="79"/>
      <c r="AI37" s="1"/>
      <c r="AJ37" s="1"/>
      <c r="AK37" s="1"/>
      <c r="AL37" s="1"/>
      <c r="AM37" s="1"/>
      <c r="AN37" s="1"/>
    </row>
    <row r="38" spans="1:42" ht="25.05" customHeight="1">
      <c r="A38" s="8"/>
      <c r="B38" s="37">
        <v>29</v>
      </c>
      <c r="C38" s="34"/>
      <c r="D38" s="13"/>
      <c r="E38" s="4"/>
      <c r="F38" s="2"/>
      <c r="G38" s="2"/>
      <c r="H38" s="2"/>
      <c r="I38" s="4"/>
      <c r="J38" s="4"/>
      <c r="K38" s="4"/>
      <c r="L38" s="14"/>
      <c r="M38" s="26"/>
      <c r="N38" s="21"/>
      <c r="O38" s="106"/>
      <c r="P38" s="21"/>
      <c r="Q38" s="22"/>
      <c r="R38" s="13"/>
      <c r="S38" s="14"/>
      <c r="T38" s="28"/>
      <c r="U38" s="74" t="e">
        <f t="shared" si="0"/>
        <v>#DIV/0!</v>
      </c>
      <c r="V38" s="77"/>
      <c r="W38" s="61">
        <f t="shared" si="1"/>
        <v>0</v>
      </c>
      <c r="X38" s="62">
        <f t="shared" si="2"/>
        <v>0</v>
      </c>
      <c r="Y38" s="1" t="s">
        <v>90</v>
      </c>
      <c r="Z38" s="63"/>
      <c r="AA38" s="31"/>
      <c r="AB38" s="64">
        <v>3</v>
      </c>
      <c r="AC38" s="65" t="s">
        <v>46</v>
      </c>
      <c r="AD38" s="158">
        <f>COUNTIFS($W$10:$W$59,"1",$N$10:$N$59,"&gt;=3",$N$10:$N$59,"&lt;5")</f>
        <v>0</v>
      </c>
      <c r="AE38" s="158"/>
      <c r="AF38" s="158">
        <f>COUNTIFS($X$10:$X$59,"1",$N$10:$N$59,"&gt;=3",$N$10:$N$59,"&lt;5")</f>
        <v>0</v>
      </c>
      <c r="AG38" s="159"/>
      <c r="AH38" s="79"/>
      <c r="AI38" s="1"/>
      <c r="AJ38" s="1"/>
      <c r="AK38" s="1"/>
      <c r="AL38" s="1"/>
      <c r="AM38" s="1"/>
      <c r="AN38" s="1"/>
    </row>
    <row r="39" spans="1:42" ht="25.05" customHeight="1">
      <c r="A39" s="8"/>
      <c r="B39" s="37">
        <v>30</v>
      </c>
      <c r="C39" s="34"/>
      <c r="D39" s="13"/>
      <c r="E39" s="4"/>
      <c r="F39" s="2"/>
      <c r="G39" s="2"/>
      <c r="H39" s="2"/>
      <c r="I39" s="4"/>
      <c r="J39" s="4"/>
      <c r="K39" s="4"/>
      <c r="L39" s="14"/>
      <c r="M39" s="26"/>
      <c r="N39" s="21"/>
      <c r="O39" s="106"/>
      <c r="P39" s="21"/>
      <c r="Q39" s="22"/>
      <c r="R39" s="13"/>
      <c r="S39" s="14"/>
      <c r="T39" s="28"/>
      <c r="U39" s="74" t="e">
        <f t="shared" si="0"/>
        <v>#DIV/0!</v>
      </c>
      <c r="V39" s="77"/>
      <c r="W39" s="61">
        <f t="shared" si="1"/>
        <v>0</v>
      </c>
      <c r="X39" s="62">
        <f t="shared" si="2"/>
        <v>0</v>
      </c>
      <c r="Y39" s="1" t="s">
        <v>90</v>
      </c>
      <c r="Z39" s="63"/>
      <c r="AA39" s="31"/>
      <c r="AB39" s="64">
        <v>4</v>
      </c>
      <c r="AC39" s="65" t="s">
        <v>47</v>
      </c>
      <c r="AD39" s="158">
        <f>COUNTIFS($W$10:$W$59,"1",$N$10:$N$59,"&gt;=5",$N$10:$N$59,"&lt;10")</f>
        <v>0</v>
      </c>
      <c r="AE39" s="158"/>
      <c r="AF39" s="158">
        <f>COUNTIFS($X$10:$X$59,"1",$N$10:$N$59,"&gt;=5",$N$10:$N$59,"&lt;10")</f>
        <v>0</v>
      </c>
      <c r="AG39" s="159"/>
      <c r="AH39" s="79"/>
      <c r="AI39" s="1"/>
      <c r="AJ39" s="1"/>
      <c r="AK39" s="1"/>
      <c r="AL39" s="1"/>
      <c r="AM39" s="1"/>
      <c r="AN39" s="1"/>
    </row>
    <row r="40" spans="1:42" ht="25.05" customHeight="1">
      <c r="A40" s="8"/>
      <c r="B40" s="37">
        <v>31</v>
      </c>
      <c r="C40" s="34"/>
      <c r="D40" s="13"/>
      <c r="E40" s="4"/>
      <c r="F40" s="2"/>
      <c r="G40" s="2"/>
      <c r="H40" s="2"/>
      <c r="I40" s="4"/>
      <c r="J40" s="4"/>
      <c r="K40" s="4"/>
      <c r="L40" s="14"/>
      <c r="M40" s="26"/>
      <c r="N40" s="21"/>
      <c r="O40" s="106"/>
      <c r="P40" s="21"/>
      <c r="Q40" s="22"/>
      <c r="R40" s="13"/>
      <c r="S40" s="14"/>
      <c r="T40" s="28"/>
      <c r="U40" s="74" t="e">
        <f t="shared" si="0"/>
        <v>#DIV/0!</v>
      </c>
      <c r="V40" s="77"/>
      <c r="W40" s="61">
        <f t="shared" si="1"/>
        <v>0</v>
      </c>
      <c r="X40" s="62">
        <f t="shared" si="2"/>
        <v>0</v>
      </c>
      <c r="Y40" s="1" t="s">
        <v>90</v>
      </c>
      <c r="Z40" s="63"/>
      <c r="AA40" s="31"/>
      <c r="AB40" s="64">
        <v>5</v>
      </c>
      <c r="AC40" s="65" t="s">
        <v>48</v>
      </c>
      <c r="AD40" s="158">
        <f>COUNTIFS($W$10:$W$59,"1",$N$10:$N$59,"&gt;=10",$N$10:$N$59,"&lt;15")</f>
        <v>0</v>
      </c>
      <c r="AE40" s="158"/>
      <c r="AF40" s="158">
        <f>COUNTIFS($X$10:$X$59,"1",$N$10:$N$59,"&gt;=10",$N$10:$N$59,"&lt;15")</f>
        <v>0</v>
      </c>
      <c r="AG40" s="159"/>
      <c r="AH40" s="79"/>
      <c r="AI40" s="1"/>
      <c r="AJ40" s="1"/>
      <c r="AK40" s="1"/>
      <c r="AL40" s="1"/>
      <c r="AM40" s="1"/>
      <c r="AN40" s="1"/>
    </row>
    <row r="41" spans="1:42" ht="25.05" customHeight="1" thickBot="1">
      <c r="A41" s="8"/>
      <c r="B41" s="37">
        <v>32</v>
      </c>
      <c r="C41" s="34"/>
      <c r="D41" s="13"/>
      <c r="E41" s="4"/>
      <c r="F41" s="2"/>
      <c r="G41" s="2"/>
      <c r="H41" s="2"/>
      <c r="I41" s="4"/>
      <c r="J41" s="4"/>
      <c r="K41" s="4"/>
      <c r="L41" s="14"/>
      <c r="M41" s="26"/>
      <c r="N41" s="21"/>
      <c r="O41" s="106"/>
      <c r="P41" s="21"/>
      <c r="Q41" s="22"/>
      <c r="R41" s="13"/>
      <c r="S41" s="14"/>
      <c r="T41" s="28"/>
      <c r="U41" s="74" t="e">
        <f t="shared" si="0"/>
        <v>#DIV/0!</v>
      </c>
      <c r="V41" s="77"/>
      <c r="W41" s="61">
        <f t="shared" si="1"/>
        <v>0</v>
      </c>
      <c r="X41" s="62">
        <f t="shared" si="2"/>
        <v>0</v>
      </c>
      <c r="Y41" s="1" t="s">
        <v>90</v>
      </c>
      <c r="Z41" s="63"/>
      <c r="AA41" s="31"/>
      <c r="AB41" s="68">
        <v>6</v>
      </c>
      <c r="AC41" s="69" t="s">
        <v>49</v>
      </c>
      <c r="AD41" s="160">
        <f>COUNTIFS($W$10:$W$59,"1",$N$10:$N$59,"&gt;=15")</f>
        <v>0</v>
      </c>
      <c r="AE41" s="160"/>
      <c r="AF41" s="160">
        <f>COUNTIFS($X$10:$X$59,"1",$N$10:$N$59,"&gt;=15")</f>
        <v>0</v>
      </c>
      <c r="AG41" s="161"/>
      <c r="AH41" s="79"/>
      <c r="AI41" s="1"/>
      <c r="AJ41" s="1"/>
      <c r="AK41" s="1"/>
      <c r="AL41" s="1"/>
      <c r="AM41" s="1"/>
      <c r="AN41" s="1"/>
    </row>
    <row r="42" spans="1:42" ht="25.05" customHeight="1">
      <c r="A42" s="8"/>
      <c r="B42" s="37">
        <v>33</v>
      </c>
      <c r="C42" s="34"/>
      <c r="D42" s="13"/>
      <c r="E42" s="4"/>
      <c r="F42" s="2"/>
      <c r="G42" s="2"/>
      <c r="H42" s="2"/>
      <c r="I42" s="4"/>
      <c r="J42" s="4"/>
      <c r="K42" s="4"/>
      <c r="L42" s="14"/>
      <c r="M42" s="26"/>
      <c r="N42" s="21"/>
      <c r="O42" s="106"/>
      <c r="P42" s="21"/>
      <c r="Q42" s="22"/>
      <c r="R42" s="13"/>
      <c r="S42" s="14"/>
      <c r="T42" s="28"/>
      <c r="U42" s="74" t="e">
        <f t="shared" ref="U42:U59" si="3">T42/$T$6</f>
        <v>#DIV/0!</v>
      </c>
      <c r="V42" s="77"/>
      <c r="W42" s="61">
        <f t="shared" si="1"/>
        <v>0</v>
      </c>
      <c r="X42" s="62">
        <f t="shared" si="2"/>
        <v>0</v>
      </c>
      <c r="Y42" s="1" t="s">
        <v>90</v>
      </c>
      <c r="Z42" s="63"/>
      <c r="AA42" s="31"/>
      <c r="AB42" s="87"/>
      <c r="AC42" s="87"/>
      <c r="AD42" s="87"/>
      <c r="AE42" s="87"/>
      <c r="AF42" s="87"/>
      <c r="AG42" s="87"/>
      <c r="AH42" s="79"/>
      <c r="AI42" s="1"/>
      <c r="AJ42" s="1"/>
      <c r="AK42" s="1"/>
      <c r="AL42" s="1"/>
      <c r="AM42" s="1"/>
      <c r="AN42" s="1"/>
    </row>
    <row r="43" spans="1:42" ht="25.05" customHeight="1" thickBot="1">
      <c r="A43" s="8"/>
      <c r="B43" s="37">
        <v>34</v>
      </c>
      <c r="C43" s="34"/>
      <c r="D43" s="13"/>
      <c r="E43" s="4"/>
      <c r="F43" s="2"/>
      <c r="G43" s="2"/>
      <c r="H43" s="2"/>
      <c r="I43" s="4"/>
      <c r="J43" s="4"/>
      <c r="K43" s="4"/>
      <c r="L43" s="14"/>
      <c r="M43" s="26"/>
      <c r="N43" s="21"/>
      <c r="O43" s="106"/>
      <c r="P43" s="21"/>
      <c r="Q43" s="22"/>
      <c r="R43" s="13"/>
      <c r="S43" s="14"/>
      <c r="T43" s="28"/>
      <c r="U43" s="74" t="e">
        <f t="shared" si="3"/>
        <v>#DIV/0!</v>
      </c>
      <c r="V43" s="77"/>
      <c r="W43" s="61">
        <f t="shared" si="1"/>
        <v>0</v>
      </c>
      <c r="X43" s="62">
        <f t="shared" si="2"/>
        <v>0</v>
      </c>
      <c r="Y43" s="1" t="s">
        <v>90</v>
      </c>
      <c r="Z43" s="63"/>
      <c r="AA43" s="31"/>
      <c r="AB43" s="100" t="s">
        <v>81</v>
      </c>
      <c r="AC43" s="101"/>
      <c r="AD43" s="102"/>
      <c r="AE43" s="102"/>
      <c r="AF43" s="102"/>
      <c r="AG43" s="102"/>
      <c r="AH43" s="79"/>
      <c r="AI43" s="1"/>
      <c r="AJ43" s="1"/>
      <c r="AK43" s="1"/>
      <c r="AL43" s="1"/>
      <c r="AM43" s="1"/>
      <c r="AN43" s="1"/>
    </row>
    <row r="44" spans="1:42" ht="25.05" customHeight="1">
      <c r="A44" s="8"/>
      <c r="B44" s="37">
        <v>35</v>
      </c>
      <c r="C44" s="34"/>
      <c r="D44" s="13"/>
      <c r="E44" s="4"/>
      <c r="F44" s="2"/>
      <c r="G44" s="2"/>
      <c r="H44" s="2"/>
      <c r="I44" s="4"/>
      <c r="J44" s="4"/>
      <c r="K44" s="4"/>
      <c r="L44" s="14"/>
      <c r="M44" s="26"/>
      <c r="N44" s="21"/>
      <c r="O44" s="106"/>
      <c r="P44" s="21"/>
      <c r="Q44" s="22"/>
      <c r="R44" s="13"/>
      <c r="S44" s="14"/>
      <c r="T44" s="28"/>
      <c r="U44" s="74" t="e">
        <f t="shared" si="3"/>
        <v>#DIV/0!</v>
      </c>
      <c r="V44" s="77"/>
      <c r="W44" s="61">
        <f t="shared" si="1"/>
        <v>0</v>
      </c>
      <c r="X44" s="62">
        <f t="shared" si="2"/>
        <v>0</v>
      </c>
      <c r="Y44" s="1" t="s">
        <v>90</v>
      </c>
      <c r="Z44" s="63"/>
      <c r="AA44" s="31"/>
      <c r="AB44" s="72"/>
      <c r="AC44" s="73"/>
      <c r="AD44" s="150" t="s">
        <v>50</v>
      </c>
      <c r="AE44" s="150"/>
      <c r="AF44" s="150" t="s">
        <v>51</v>
      </c>
      <c r="AG44" s="151"/>
      <c r="AH44" s="79"/>
      <c r="AI44" s="1"/>
      <c r="AJ44" s="1"/>
      <c r="AK44" s="1"/>
      <c r="AL44" s="1"/>
      <c r="AM44" s="1"/>
      <c r="AN44" s="1"/>
      <c r="AO44" t="s">
        <v>70</v>
      </c>
      <c r="AP44" t="s">
        <v>71</v>
      </c>
    </row>
    <row r="45" spans="1:42" ht="25.05" customHeight="1">
      <c r="A45" s="8"/>
      <c r="B45" s="37">
        <v>36</v>
      </c>
      <c r="C45" s="34"/>
      <c r="D45" s="13"/>
      <c r="E45" s="4"/>
      <c r="F45" s="2"/>
      <c r="G45" s="2"/>
      <c r="H45" s="2"/>
      <c r="I45" s="4"/>
      <c r="J45" s="4"/>
      <c r="K45" s="4"/>
      <c r="L45" s="14"/>
      <c r="M45" s="26"/>
      <c r="N45" s="21"/>
      <c r="O45" s="106"/>
      <c r="P45" s="21"/>
      <c r="Q45" s="22"/>
      <c r="R45" s="13"/>
      <c r="S45" s="14"/>
      <c r="T45" s="28"/>
      <c r="U45" s="74" t="e">
        <f t="shared" si="3"/>
        <v>#DIV/0!</v>
      </c>
      <c r="V45" s="77"/>
      <c r="W45" s="61">
        <f t="shared" si="1"/>
        <v>0</v>
      </c>
      <c r="X45" s="62">
        <f t="shared" si="2"/>
        <v>0</v>
      </c>
      <c r="Y45" s="1" t="s">
        <v>90</v>
      </c>
      <c r="Z45" s="63"/>
      <c r="AA45" s="31"/>
      <c r="AB45" s="64">
        <v>1</v>
      </c>
      <c r="AC45" s="65" t="s">
        <v>44</v>
      </c>
      <c r="AD45" s="158">
        <f>COUNTIFS($W$10:$W$59,"1",$O$10:$O$59,"&lt;1")</f>
        <v>0</v>
      </c>
      <c r="AE45" s="158"/>
      <c r="AF45" s="158">
        <f>COUNTIFS($X$10:$X$59,"1",$O$10:$O$59,"&lt;1")</f>
        <v>0</v>
      </c>
      <c r="AG45" s="159"/>
      <c r="AH45" s="79"/>
      <c r="AI45" s="1"/>
      <c r="AJ45" s="1"/>
      <c r="AK45" s="1"/>
      <c r="AL45" s="1"/>
      <c r="AM45" s="1"/>
      <c r="AN45" s="1"/>
      <c r="AO45" s="66">
        <f>SUM(AD45:AE50)</f>
        <v>0</v>
      </c>
      <c r="AP45" s="66">
        <f>SUM(AF45:AF50)</f>
        <v>0</v>
      </c>
    </row>
    <row r="46" spans="1:42" ht="25.05" customHeight="1">
      <c r="A46" s="8"/>
      <c r="B46" s="37">
        <v>37</v>
      </c>
      <c r="C46" s="34"/>
      <c r="D46" s="13"/>
      <c r="E46" s="4"/>
      <c r="F46" s="2"/>
      <c r="G46" s="2"/>
      <c r="H46" s="2"/>
      <c r="I46" s="4"/>
      <c r="J46" s="4"/>
      <c r="K46" s="4"/>
      <c r="L46" s="14"/>
      <c r="M46" s="26"/>
      <c r="N46" s="21"/>
      <c r="O46" s="106"/>
      <c r="P46" s="21"/>
      <c r="Q46" s="22"/>
      <c r="R46" s="13"/>
      <c r="S46" s="14"/>
      <c r="T46" s="28"/>
      <c r="U46" s="74" t="e">
        <f t="shared" si="3"/>
        <v>#DIV/0!</v>
      </c>
      <c r="V46" s="77"/>
      <c r="W46" s="61">
        <f t="shared" si="1"/>
        <v>0</v>
      </c>
      <c r="X46" s="62">
        <f t="shared" si="2"/>
        <v>0</v>
      </c>
      <c r="Y46" s="1" t="s">
        <v>90</v>
      </c>
      <c r="Z46" s="63"/>
      <c r="AA46" s="31"/>
      <c r="AB46" s="64">
        <v>2</v>
      </c>
      <c r="AC46" s="65" t="s">
        <v>45</v>
      </c>
      <c r="AD46" s="158">
        <f>COUNTIFS($W$10:$W$59,"1",$O$10:$O$59,"&gt;=1",$O$10:$O$59,"&lt;3")</f>
        <v>0</v>
      </c>
      <c r="AE46" s="158"/>
      <c r="AF46" s="158">
        <f>COUNTIFS($X$10:$X$59,"1",$O$10:$O$59,"&gt;=1",$O$10:$O$59,"&lt;3")</f>
        <v>0</v>
      </c>
      <c r="AG46" s="159"/>
      <c r="AH46" s="79"/>
      <c r="AI46" s="1"/>
      <c r="AJ46" s="1"/>
      <c r="AK46" s="1"/>
      <c r="AL46" s="1"/>
      <c r="AM46" s="1"/>
      <c r="AN46" s="1"/>
    </row>
    <row r="47" spans="1:42" ht="25.05" customHeight="1">
      <c r="A47" s="8"/>
      <c r="B47" s="37">
        <v>38</v>
      </c>
      <c r="C47" s="34"/>
      <c r="D47" s="13"/>
      <c r="E47" s="4"/>
      <c r="F47" s="2"/>
      <c r="G47" s="2"/>
      <c r="H47" s="2"/>
      <c r="I47" s="4"/>
      <c r="J47" s="4"/>
      <c r="K47" s="4"/>
      <c r="L47" s="14"/>
      <c r="M47" s="26"/>
      <c r="N47" s="21"/>
      <c r="O47" s="106"/>
      <c r="P47" s="21"/>
      <c r="Q47" s="22"/>
      <c r="R47" s="13"/>
      <c r="S47" s="14"/>
      <c r="T47" s="28"/>
      <c r="U47" s="74" t="e">
        <f t="shared" si="3"/>
        <v>#DIV/0!</v>
      </c>
      <c r="V47" s="77"/>
      <c r="W47" s="61">
        <f t="shared" si="1"/>
        <v>0</v>
      </c>
      <c r="X47" s="62">
        <f t="shared" si="2"/>
        <v>0</v>
      </c>
      <c r="Y47" s="1" t="s">
        <v>90</v>
      </c>
      <c r="Z47" s="63"/>
      <c r="AA47" s="31"/>
      <c r="AB47" s="64">
        <v>3</v>
      </c>
      <c r="AC47" s="65" t="s">
        <v>46</v>
      </c>
      <c r="AD47" s="158">
        <f>COUNTIFS($W$10:$W$59,"1",$O$10:$O$59,"&gt;=3",$O$10:$O$59,"&lt;5")</f>
        <v>0</v>
      </c>
      <c r="AE47" s="158"/>
      <c r="AF47" s="158">
        <f>COUNTIFS($X$10:$X$59,"1",$O$10:$O$59,"&gt;=3",$O$10:$O$59,"&lt;5")</f>
        <v>0</v>
      </c>
      <c r="AG47" s="159"/>
      <c r="AH47" s="79"/>
      <c r="AI47" s="1"/>
      <c r="AJ47" s="1"/>
      <c r="AK47" s="1"/>
      <c r="AL47" s="1"/>
      <c r="AM47" s="1"/>
      <c r="AN47" s="1"/>
    </row>
    <row r="48" spans="1:42" ht="25.05" customHeight="1">
      <c r="A48" s="8"/>
      <c r="B48" s="37">
        <v>39</v>
      </c>
      <c r="C48" s="34"/>
      <c r="D48" s="13"/>
      <c r="E48" s="4"/>
      <c r="F48" s="2"/>
      <c r="G48" s="2"/>
      <c r="H48" s="2"/>
      <c r="I48" s="4"/>
      <c r="J48" s="4"/>
      <c r="K48" s="4"/>
      <c r="L48" s="14"/>
      <c r="M48" s="26"/>
      <c r="N48" s="21"/>
      <c r="O48" s="106"/>
      <c r="P48" s="21"/>
      <c r="Q48" s="22"/>
      <c r="R48" s="13"/>
      <c r="S48" s="14"/>
      <c r="T48" s="28"/>
      <c r="U48" s="74" t="e">
        <f t="shared" si="3"/>
        <v>#DIV/0!</v>
      </c>
      <c r="V48" s="77"/>
      <c r="W48" s="61">
        <f t="shared" si="1"/>
        <v>0</v>
      </c>
      <c r="X48" s="62">
        <f t="shared" si="2"/>
        <v>0</v>
      </c>
      <c r="Y48" s="1" t="s">
        <v>90</v>
      </c>
      <c r="Z48" s="63"/>
      <c r="AA48" s="31"/>
      <c r="AB48" s="64">
        <v>4</v>
      </c>
      <c r="AC48" s="65" t="s">
        <v>47</v>
      </c>
      <c r="AD48" s="158">
        <f>COUNTIFS($W$10:$W$59,"1",$O$10:$O$59,"&gt;=5",$O$10:$O$59,"&lt;10")</f>
        <v>0</v>
      </c>
      <c r="AE48" s="158"/>
      <c r="AF48" s="158">
        <f>COUNTIFS($X$10:$X$59,"1",$O$10:$O$59,"&gt;=5",$O$10:$O$59,"&lt;10")</f>
        <v>0</v>
      </c>
      <c r="AG48" s="159"/>
      <c r="AH48" s="79"/>
      <c r="AI48" s="1"/>
      <c r="AJ48" s="1"/>
      <c r="AK48" s="1"/>
      <c r="AL48" s="1"/>
      <c r="AM48" s="1"/>
      <c r="AN48" s="1"/>
    </row>
    <row r="49" spans="1:40" ht="25.05" customHeight="1">
      <c r="A49" s="8"/>
      <c r="B49" s="37">
        <v>40</v>
      </c>
      <c r="C49" s="34"/>
      <c r="D49" s="13"/>
      <c r="E49" s="4"/>
      <c r="F49" s="2"/>
      <c r="G49" s="2"/>
      <c r="H49" s="2"/>
      <c r="I49" s="4"/>
      <c r="J49" s="4"/>
      <c r="K49" s="4"/>
      <c r="L49" s="14"/>
      <c r="M49" s="26"/>
      <c r="N49" s="21"/>
      <c r="O49" s="106"/>
      <c r="P49" s="21"/>
      <c r="Q49" s="22"/>
      <c r="R49" s="13"/>
      <c r="S49" s="14"/>
      <c r="T49" s="28"/>
      <c r="U49" s="74" t="e">
        <f t="shared" si="3"/>
        <v>#DIV/0!</v>
      </c>
      <c r="V49" s="77"/>
      <c r="W49" s="61">
        <f t="shared" si="1"/>
        <v>0</v>
      </c>
      <c r="X49" s="62">
        <f t="shared" si="2"/>
        <v>0</v>
      </c>
      <c r="Y49" s="1" t="s">
        <v>90</v>
      </c>
      <c r="Z49" s="63"/>
      <c r="AA49" s="31"/>
      <c r="AB49" s="64">
        <v>5</v>
      </c>
      <c r="AC49" s="65" t="s">
        <v>48</v>
      </c>
      <c r="AD49" s="158">
        <f>COUNTIFS($W$10:$W$59,"1",$O$10:$O$59,"&gt;=10",$O$10:$O$59,"&lt;15")</f>
        <v>0</v>
      </c>
      <c r="AE49" s="158"/>
      <c r="AF49" s="158">
        <f>COUNTIFS($X$10:$X$59,"1",$O$10:$O$59,"&gt;=10",$O$10:$O$59,"&lt;15")</f>
        <v>0</v>
      </c>
      <c r="AG49" s="159"/>
      <c r="AH49" s="79"/>
      <c r="AI49" s="1"/>
      <c r="AJ49" s="1"/>
      <c r="AK49" s="1"/>
      <c r="AL49" s="1"/>
      <c r="AM49" s="1"/>
      <c r="AN49" s="1"/>
    </row>
    <row r="50" spans="1:40" ht="25.05" customHeight="1" thickBot="1">
      <c r="A50" s="8"/>
      <c r="B50" s="37">
        <v>41</v>
      </c>
      <c r="C50" s="34"/>
      <c r="D50" s="13"/>
      <c r="E50" s="4"/>
      <c r="F50" s="2"/>
      <c r="G50" s="2"/>
      <c r="H50" s="2"/>
      <c r="I50" s="4"/>
      <c r="J50" s="4"/>
      <c r="K50" s="4"/>
      <c r="L50" s="14"/>
      <c r="M50" s="26"/>
      <c r="N50" s="21"/>
      <c r="O50" s="106"/>
      <c r="P50" s="21"/>
      <c r="Q50" s="22"/>
      <c r="R50" s="13"/>
      <c r="S50" s="14"/>
      <c r="T50" s="28"/>
      <c r="U50" s="74" t="e">
        <f t="shared" si="3"/>
        <v>#DIV/0!</v>
      </c>
      <c r="V50" s="77"/>
      <c r="W50" s="61">
        <f t="shared" si="1"/>
        <v>0</v>
      </c>
      <c r="X50" s="62">
        <f t="shared" si="2"/>
        <v>0</v>
      </c>
      <c r="Y50" s="1" t="s">
        <v>90</v>
      </c>
      <c r="Z50" s="63"/>
      <c r="AA50" s="31"/>
      <c r="AB50" s="68">
        <v>6</v>
      </c>
      <c r="AC50" s="69" t="s">
        <v>49</v>
      </c>
      <c r="AD50" s="160">
        <f>COUNTIFS($W$10:$W$59,"1",$O$10:$O$59,"&gt;=15")</f>
        <v>0</v>
      </c>
      <c r="AE50" s="160"/>
      <c r="AF50" s="160">
        <f>COUNTIFS($X$10:$X$59,"1",$O$10:$O$59,"&gt;=15")</f>
        <v>0</v>
      </c>
      <c r="AG50" s="161"/>
      <c r="AH50" s="79"/>
      <c r="AI50" s="1"/>
      <c r="AJ50" s="1"/>
      <c r="AK50" s="1"/>
      <c r="AL50" s="1"/>
      <c r="AM50" s="1"/>
      <c r="AN50" s="1"/>
    </row>
    <row r="51" spans="1:40" ht="25.05" customHeight="1" thickBot="1">
      <c r="A51" s="8"/>
      <c r="B51" s="37">
        <v>42</v>
      </c>
      <c r="C51" s="34"/>
      <c r="D51" s="13"/>
      <c r="E51" s="4"/>
      <c r="F51" s="2"/>
      <c r="G51" s="2"/>
      <c r="H51" s="2"/>
      <c r="I51" s="4"/>
      <c r="J51" s="4"/>
      <c r="K51" s="4"/>
      <c r="L51" s="14"/>
      <c r="M51" s="26"/>
      <c r="N51" s="21"/>
      <c r="O51" s="106"/>
      <c r="P51" s="21"/>
      <c r="Q51" s="22"/>
      <c r="R51" s="13"/>
      <c r="S51" s="14"/>
      <c r="T51" s="28"/>
      <c r="U51" s="74" t="e">
        <f t="shared" si="3"/>
        <v>#DIV/0!</v>
      </c>
      <c r="V51" s="77"/>
      <c r="W51" s="61">
        <f t="shared" si="1"/>
        <v>0</v>
      </c>
      <c r="X51" s="62">
        <f t="shared" si="2"/>
        <v>0</v>
      </c>
      <c r="Y51" s="1" t="s">
        <v>90</v>
      </c>
      <c r="Z51" s="63"/>
      <c r="AA51" s="32"/>
      <c r="AB51" s="98"/>
      <c r="AC51" s="98"/>
      <c r="AD51" s="98"/>
      <c r="AE51" s="98"/>
      <c r="AF51" s="98"/>
      <c r="AG51" s="98"/>
      <c r="AH51" s="97"/>
      <c r="AI51" s="1"/>
      <c r="AJ51" s="1"/>
      <c r="AK51" s="1"/>
      <c r="AL51" s="1"/>
      <c r="AM51" s="1"/>
      <c r="AN51" s="1"/>
    </row>
    <row r="52" spans="1:40" ht="25.05" customHeight="1">
      <c r="A52" s="8"/>
      <c r="B52" s="37">
        <v>43</v>
      </c>
      <c r="C52" s="34"/>
      <c r="D52" s="13"/>
      <c r="E52" s="4"/>
      <c r="F52" s="2"/>
      <c r="G52" s="2"/>
      <c r="H52" s="2"/>
      <c r="I52" s="4"/>
      <c r="J52" s="4"/>
      <c r="K52" s="4"/>
      <c r="L52" s="14"/>
      <c r="M52" s="26"/>
      <c r="N52" s="21"/>
      <c r="O52" s="106"/>
      <c r="P52" s="21"/>
      <c r="Q52" s="22"/>
      <c r="R52" s="13"/>
      <c r="S52" s="14"/>
      <c r="T52" s="28"/>
      <c r="U52" s="74" t="e">
        <f t="shared" si="3"/>
        <v>#DIV/0!</v>
      </c>
      <c r="V52" s="77"/>
      <c r="W52" s="61">
        <f t="shared" si="1"/>
        <v>0</v>
      </c>
      <c r="X52" s="62">
        <f t="shared" si="2"/>
        <v>0</v>
      </c>
      <c r="Y52" s="1" t="s">
        <v>90</v>
      </c>
      <c r="Z52" s="63"/>
      <c r="AA52" s="1"/>
      <c r="AB52" s="1"/>
      <c r="AC52" s="1"/>
      <c r="AD52" s="1"/>
      <c r="AE52" s="1"/>
      <c r="AF52" s="1"/>
      <c r="AG52" s="1"/>
      <c r="AH52" s="1"/>
      <c r="AI52" s="1"/>
      <c r="AJ52" s="1"/>
      <c r="AK52" s="1"/>
      <c r="AL52" s="1"/>
      <c r="AM52" s="1"/>
      <c r="AN52" s="1"/>
    </row>
    <row r="53" spans="1:40" ht="25.05" customHeight="1">
      <c r="A53" s="8"/>
      <c r="B53" s="37">
        <v>44</v>
      </c>
      <c r="C53" s="34"/>
      <c r="D53" s="13"/>
      <c r="E53" s="4"/>
      <c r="F53" s="2"/>
      <c r="G53" s="2"/>
      <c r="H53" s="2"/>
      <c r="I53" s="4"/>
      <c r="J53" s="4"/>
      <c r="K53" s="4"/>
      <c r="L53" s="14"/>
      <c r="M53" s="26"/>
      <c r="N53" s="21"/>
      <c r="O53" s="106"/>
      <c r="P53" s="21"/>
      <c r="Q53" s="22"/>
      <c r="R53" s="13"/>
      <c r="S53" s="14"/>
      <c r="T53" s="28"/>
      <c r="U53" s="74" t="e">
        <f t="shared" si="3"/>
        <v>#DIV/0!</v>
      </c>
      <c r="V53" s="77"/>
      <c r="W53" s="61">
        <f t="shared" si="1"/>
        <v>0</v>
      </c>
      <c r="X53" s="62">
        <f t="shared" si="2"/>
        <v>0</v>
      </c>
      <c r="Y53" s="1" t="s">
        <v>90</v>
      </c>
      <c r="Z53" s="63"/>
      <c r="AA53" s="1"/>
      <c r="AB53" s="1"/>
      <c r="AC53" s="1"/>
      <c r="AD53" s="1"/>
      <c r="AE53" s="1"/>
      <c r="AF53" s="1"/>
      <c r="AG53" s="1"/>
      <c r="AH53" s="1"/>
      <c r="AI53" s="1"/>
      <c r="AJ53" s="1"/>
      <c r="AK53" s="1"/>
      <c r="AL53" s="1"/>
      <c r="AM53" s="1"/>
      <c r="AN53" s="1"/>
    </row>
    <row r="54" spans="1:40" ht="25.05" customHeight="1">
      <c r="A54" s="8"/>
      <c r="B54" s="37">
        <v>45</v>
      </c>
      <c r="C54" s="34"/>
      <c r="D54" s="13"/>
      <c r="E54" s="4"/>
      <c r="F54" s="2"/>
      <c r="G54" s="2"/>
      <c r="H54" s="2"/>
      <c r="I54" s="4"/>
      <c r="J54" s="4"/>
      <c r="K54" s="4"/>
      <c r="L54" s="14"/>
      <c r="M54" s="26"/>
      <c r="N54" s="21"/>
      <c r="O54" s="106"/>
      <c r="P54" s="21"/>
      <c r="Q54" s="22"/>
      <c r="R54" s="13"/>
      <c r="S54" s="14"/>
      <c r="T54" s="28"/>
      <c r="U54" s="74" t="e">
        <f t="shared" si="3"/>
        <v>#DIV/0!</v>
      </c>
      <c r="V54" s="77"/>
      <c r="W54" s="61">
        <f t="shared" si="1"/>
        <v>0</v>
      </c>
      <c r="X54" s="62">
        <f t="shared" si="2"/>
        <v>0</v>
      </c>
      <c r="Y54" s="1" t="s">
        <v>90</v>
      </c>
      <c r="Z54" s="63"/>
      <c r="AA54" s="1"/>
      <c r="AB54" s="1"/>
      <c r="AC54" s="1"/>
      <c r="AD54" s="1"/>
      <c r="AE54" s="1"/>
      <c r="AF54" s="1"/>
      <c r="AG54" s="1"/>
      <c r="AH54" s="1"/>
      <c r="AI54" s="1"/>
      <c r="AJ54" s="1"/>
      <c r="AK54" s="1"/>
      <c r="AL54" s="1"/>
      <c r="AM54" s="1"/>
      <c r="AN54" s="1"/>
    </row>
    <row r="55" spans="1:40" ht="25.05" customHeight="1">
      <c r="A55" s="8"/>
      <c r="B55" s="37">
        <v>46</v>
      </c>
      <c r="C55" s="34"/>
      <c r="D55" s="13"/>
      <c r="E55" s="4"/>
      <c r="F55" s="2"/>
      <c r="G55" s="2"/>
      <c r="H55" s="2"/>
      <c r="I55" s="4"/>
      <c r="J55" s="4"/>
      <c r="K55" s="4"/>
      <c r="L55" s="14"/>
      <c r="M55" s="26"/>
      <c r="N55" s="21"/>
      <c r="O55" s="106"/>
      <c r="P55" s="21"/>
      <c r="Q55" s="22"/>
      <c r="R55" s="13"/>
      <c r="S55" s="14"/>
      <c r="T55" s="28"/>
      <c r="U55" s="74" t="e">
        <f t="shared" si="3"/>
        <v>#DIV/0!</v>
      </c>
      <c r="V55" s="77"/>
      <c r="W55" s="61">
        <f t="shared" si="1"/>
        <v>0</v>
      </c>
      <c r="X55" s="62">
        <f t="shared" si="2"/>
        <v>0</v>
      </c>
      <c r="Y55" s="1" t="s">
        <v>90</v>
      </c>
      <c r="Z55" s="63"/>
      <c r="AA55" s="11"/>
      <c r="AB55" s="1"/>
      <c r="AC55" s="99"/>
      <c r="AD55" s="1"/>
      <c r="AE55" s="1"/>
      <c r="AF55" s="1"/>
      <c r="AG55" s="1"/>
      <c r="AH55" s="1"/>
      <c r="AI55" s="1"/>
      <c r="AJ55" s="1"/>
      <c r="AK55" s="1"/>
      <c r="AL55" s="1"/>
      <c r="AM55" s="1"/>
      <c r="AN55" s="1"/>
    </row>
    <row r="56" spans="1:40" ht="25.05" customHeight="1">
      <c r="A56" s="8"/>
      <c r="B56" s="37">
        <v>47</v>
      </c>
      <c r="C56" s="34"/>
      <c r="D56" s="13"/>
      <c r="E56" s="4"/>
      <c r="F56" s="2"/>
      <c r="G56" s="2"/>
      <c r="H56" s="2"/>
      <c r="I56" s="4"/>
      <c r="J56" s="4"/>
      <c r="K56" s="4"/>
      <c r="L56" s="14"/>
      <c r="M56" s="26"/>
      <c r="N56" s="21"/>
      <c r="O56" s="106"/>
      <c r="P56" s="21"/>
      <c r="Q56" s="22"/>
      <c r="R56" s="13"/>
      <c r="S56" s="14"/>
      <c r="T56" s="28"/>
      <c r="U56" s="74" t="e">
        <f t="shared" si="3"/>
        <v>#DIV/0!</v>
      </c>
      <c r="V56" s="77"/>
      <c r="W56" s="61">
        <f t="shared" si="1"/>
        <v>0</v>
      </c>
      <c r="X56" s="62">
        <f t="shared" si="2"/>
        <v>0</v>
      </c>
      <c r="Y56" s="1" t="s">
        <v>90</v>
      </c>
      <c r="Z56" s="63"/>
      <c r="AA56" s="11"/>
      <c r="AB56" s="1"/>
      <c r="AC56" s="99"/>
      <c r="AD56" s="1"/>
      <c r="AE56" s="1"/>
      <c r="AF56" s="1"/>
      <c r="AG56" s="1"/>
      <c r="AH56" s="1"/>
      <c r="AI56" s="1"/>
      <c r="AJ56" s="1"/>
      <c r="AK56" s="1"/>
      <c r="AL56" s="1"/>
      <c r="AM56" s="1"/>
      <c r="AN56" s="1"/>
    </row>
    <row r="57" spans="1:40" ht="25.05" customHeight="1">
      <c r="A57" s="8"/>
      <c r="B57" s="37">
        <v>48</v>
      </c>
      <c r="C57" s="34"/>
      <c r="D57" s="13"/>
      <c r="E57" s="4"/>
      <c r="F57" s="2"/>
      <c r="G57" s="2"/>
      <c r="H57" s="2"/>
      <c r="I57" s="4"/>
      <c r="J57" s="4"/>
      <c r="K57" s="4"/>
      <c r="L57" s="14"/>
      <c r="M57" s="26"/>
      <c r="N57" s="21"/>
      <c r="O57" s="106"/>
      <c r="P57" s="21"/>
      <c r="Q57" s="22"/>
      <c r="R57" s="13"/>
      <c r="S57" s="14"/>
      <c r="T57" s="28"/>
      <c r="U57" s="74" t="e">
        <f t="shared" si="3"/>
        <v>#DIV/0!</v>
      </c>
      <c r="V57" s="77"/>
      <c r="W57" s="61">
        <f t="shared" si="1"/>
        <v>0</v>
      </c>
      <c r="X57" s="62">
        <f t="shared" si="2"/>
        <v>0</v>
      </c>
      <c r="Y57" s="1" t="s">
        <v>90</v>
      </c>
      <c r="Z57" s="63"/>
      <c r="AA57" s="11"/>
      <c r="AB57" s="1"/>
      <c r="AC57" s="99"/>
      <c r="AD57" s="1"/>
      <c r="AE57" s="1"/>
      <c r="AF57" s="1"/>
      <c r="AG57" s="1"/>
      <c r="AH57" s="1"/>
      <c r="AI57" s="1"/>
      <c r="AJ57" s="1"/>
      <c r="AK57" s="1"/>
      <c r="AL57" s="1"/>
      <c r="AM57" s="1"/>
      <c r="AN57" s="1"/>
    </row>
    <row r="58" spans="1:40" ht="25.05" customHeight="1">
      <c r="A58" s="8"/>
      <c r="B58" s="37">
        <v>49</v>
      </c>
      <c r="C58" s="34"/>
      <c r="D58" s="13"/>
      <c r="E58" s="4"/>
      <c r="F58" s="2"/>
      <c r="G58" s="2"/>
      <c r="H58" s="2"/>
      <c r="I58" s="4"/>
      <c r="J58" s="4"/>
      <c r="K58" s="4"/>
      <c r="L58" s="14"/>
      <c r="M58" s="26"/>
      <c r="N58" s="21"/>
      <c r="O58" s="106"/>
      <c r="P58" s="21"/>
      <c r="Q58" s="22"/>
      <c r="R58" s="13"/>
      <c r="S58" s="14"/>
      <c r="T58" s="28"/>
      <c r="U58" s="74" t="e">
        <f t="shared" si="3"/>
        <v>#DIV/0!</v>
      </c>
      <c r="V58" s="77"/>
      <c r="W58" s="61">
        <f t="shared" si="1"/>
        <v>0</v>
      </c>
      <c r="X58" s="62">
        <f t="shared" si="2"/>
        <v>0</v>
      </c>
      <c r="Y58" s="1" t="s">
        <v>90</v>
      </c>
      <c r="Z58" s="63"/>
      <c r="AA58" s="1"/>
      <c r="AB58" s="1"/>
      <c r="AC58" s="1"/>
      <c r="AD58" s="1"/>
      <c r="AE58" s="1"/>
      <c r="AF58" s="1"/>
      <c r="AG58" s="1"/>
      <c r="AH58" s="1"/>
      <c r="AI58" s="1"/>
      <c r="AJ58" s="1"/>
      <c r="AK58" s="1"/>
      <c r="AL58" s="1"/>
      <c r="AM58" s="1"/>
      <c r="AN58" s="1"/>
    </row>
    <row r="59" spans="1:40" ht="25.05" customHeight="1" thickBot="1">
      <c r="A59" s="8"/>
      <c r="B59" s="37">
        <v>50</v>
      </c>
      <c r="C59" s="35"/>
      <c r="D59" s="15"/>
      <c r="E59" s="16"/>
      <c r="F59" s="17"/>
      <c r="G59" s="17"/>
      <c r="H59" s="17"/>
      <c r="I59" s="16"/>
      <c r="J59" s="16"/>
      <c r="K59" s="16"/>
      <c r="L59" s="18"/>
      <c r="M59" s="27"/>
      <c r="N59" s="23"/>
      <c r="O59" s="107"/>
      <c r="P59" s="23"/>
      <c r="Q59" s="24"/>
      <c r="R59" s="15"/>
      <c r="S59" s="18"/>
      <c r="T59" s="27"/>
      <c r="U59" s="75" t="e">
        <f t="shared" si="3"/>
        <v>#DIV/0!</v>
      </c>
      <c r="V59" s="77"/>
      <c r="W59" s="61">
        <f t="shared" si="1"/>
        <v>0</v>
      </c>
      <c r="X59" s="62">
        <f t="shared" si="2"/>
        <v>0</v>
      </c>
      <c r="Y59" s="1" t="s">
        <v>90</v>
      </c>
      <c r="Z59" s="63"/>
      <c r="AA59" s="1"/>
      <c r="AB59" s="1"/>
      <c r="AC59" s="1"/>
      <c r="AD59" s="1"/>
      <c r="AE59" s="1"/>
      <c r="AF59" s="1"/>
      <c r="AG59" s="1"/>
      <c r="AH59" s="1"/>
      <c r="AI59" s="1"/>
      <c r="AJ59" s="1"/>
      <c r="AK59" s="1"/>
      <c r="AL59" s="1"/>
      <c r="AM59" s="1"/>
      <c r="AN59" s="1"/>
    </row>
    <row r="60" spans="1:4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sheetData>
  <sheetProtection sheet="1" selectLockedCells="1" autoFilter="0"/>
  <mergeCells count="52">
    <mergeCell ref="AF49:AG49"/>
    <mergeCell ref="AF50:AG50"/>
    <mergeCell ref="AD44:AE44"/>
    <mergeCell ref="AD45:AE45"/>
    <mergeCell ref="AD46:AE46"/>
    <mergeCell ref="AD47:AE47"/>
    <mergeCell ref="AD48:AE48"/>
    <mergeCell ref="AD49:AE49"/>
    <mergeCell ref="AD50:AE50"/>
    <mergeCell ref="AF44:AG44"/>
    <mergeCell ref="AF45:AG45"/>
    <mergeCell ref="AF46:AG46"/>
    <mergeCell ref="AF47:AG47"/>
    <mergeCell ref="AF48:AG48"/>
    <mergeCell ref="AF39:AG39"/>
    <mergeCell ref="AF40:AG40"/>
    <mergeCell ref="AF41:AG41"/>
    <mergeCell ref="AD35:AE35"/>
    <mergeCell ref="AD36:AE36"/>
    <mergeCell ref="AD37:AE37"/>
    <mergeCell ref="AD38:AE38"/>
    <mergeCell ref="AD39:AE39"/>
    <mergeCell ref="AD40:AE40"/>
    <mergeCell ref="AD41:AE41"/>
    <mergeCell ref="AF35:AG35"/>
    <mergeCell ref="AF36:AG36"/>
    <mergeCell ref="AF37:AG37"/>
    <mergeCell ref="AF38:AG38"/>
    <mergeCell ref="AA5:AH5"/>
    <mergeCell ref="AA3:AH3"/>
    <mergeCell ref="AA4:AH4"/>
    <mergeCell ref="W7:X8"/>
    <mergeCell ref="B7:B9"/>
    <mergeCell ref="C8:C9"/>
    <mergeCell ref="N7:O7"/>
    <mergeCell ref="M8:M9"/>
    <mergeCell ref="AB7:AC8"/>
    <mergeCell ref="AD7:AE7"/>
    <mergeCell ref="AF7:AF8"/>
    <mergeCell ref="N8:O8"/>
    <mergeCell ref="T7:T9"/>
    <mergeCell ref="P8:Q8"/>
    <mergeCell ref="R8:S8"/>
    <mergeCell ref="P7:Q7"/>
    <mergeCell ref="R7:S7"/>
    <mergeCell ref="B3:U3"/>
    <mergeCell ref="L6:S6"/>
    <mergeCell ref="U7:U8"/>
    <mergeCell ref="D7:L7"/>
    <mergeCell ref="B4:U4"/>
    <mergeCell ref="C5:T5"/>
    <mergeCell ref="D8:L8"/>
  </mergeCells>
  <phoneticPr fontId="1"/>
  <conditionalFormatting sqref="C10:C59 D11:T59">
    <cfRule type="containsBlanks" dxfId="5" priority="15">
      <formula>LEN(TRIM(C10))=0</formula>
    </cfRule>
  </conditionalFormatting>
  <conditionalFormatting sqref="D10:F10">
    <cfRule type="containsBlanks" dxfId="4" priority="13">
      <formula>LEN(TRIM(D10))=0</formula>
    </cfRule>
  </conditionalFormatting>
  <conditionalFormatting sqref="M10:P10">
    <cfRule type="containsBlanks" dxfId="3" priority="11">
      <formula>LEN(TRIM(M10))=0</formula>
    </cfRule>
  </conditionalFormatting>
  <conditionalFormatting sqref="R10:T10">
    <cfRule type="containsBlanks" dxfId="2" priority="4">
      <formula>LEN(TRIM(R10))=0</formula>
    </cfRule>
  </conditionalFormatting>
  <conditionalFormatting sqref="T6">
    <cfRule type="containsBlanks" dxfId="1" priority="2">
      <formula>LEN(TRIM(T6))=0</formula>
    </cfRule>
    <cfRule type="containsBlanks" priority="3">
      <formula>LEN(TRIM(T6))=0</formula>
    </cfRule>
    <cfRule type="containsBlanks" dxfId="0" priority="16">
      <formula>LEN(TRIM(T6))=0</formula>
    </cfRule>
  </conditionalFormatting>
  <dataValidations yWindow="492" count="7">
    <dataValidation type="whole" imeMode="off" operator="equal" allowBlank="1" showInputMessage="1" showErrorMessage="1" errorTitle="1を記入してください" error="1 以外の文字は入力できません。" sqref="D10:L59 P10:S59" xr:uid="{5069B1DA-E0BE-44DB-81D1-1517703FD180}">
      <formula1>1</formula1>
    </dataValidation>
    <dataValidation imeMode="off" operator="equal" allowBlank="1" showInputMessage="1" showErrorMessage="1" errorTitle="1を記入してください" error="1 以外の文字は入力できません。" sqref="T11:T59" xr:uid="{E56F3BC2-EAA5-4147-B19D-35C6D74DE95C}"/>
    <dataValidation allowBlank="1" showInputMessage="1" showErrorMessage="1" promptTitle="入力不要です" prompt="計算式が入っております_x000a_自動計算されます" sqref="U10:U59" xr:uid="{2B31D0C8-3310-4C50-9EFA-958E67E4B57B}"/>
    <dataValidation allowBlank="1" showErrorMessage="1" prompt="　" sqref="B10" xr:uid="{0CDDD51F-35BE-45FB-B950-93B6836C5A68}"/>
    <dataValidation imeMode="off" allowBlank="1" showInputMessage="1" showErrorMessage="1" sqref="T6 M10:O59" xr:uid="{7A8C73F0-1B63-4293-A5C2-4B5982C0F553}"/>
    <dataValidation imeMode="on" allowBlank="1" showInputMessage="1" showErrorMessage="1" sqref="AA7:AA51 Z55:AA57 Z10:Z54 W10:X59 Z58:Z59" xr:uid="{89916597-D7E7-4416-AD59-FBA027FB7B4B}"/>
    <dataValidation type="list" allowBlank="1" showInputMessage="1" showErrorMessage="1" sqref="C10:C59" xr:uid="{B27232D8-CB63-44AD-8866-B14F9ADD8DA4}">
      <formula1>$AC$10:$AC$11</formula1>
    </dataValidation>
  </dataValidations>
  <printOptions horizontalCentered="1"/>
  <pageMargins left="0" right="0" top="0.19685039370078741" bottom="0" header="0.19685039370078741" footer="0"/>
  <pageSetup paperSize="9" scale="56" fitToWidth="2" fitToHeight="2" orientation="portrait" r:id="rId1"/>
  <headerFooter alignWithMargins="0"/>
  <rowBreaks count="1" manualBreakCount="1">
    <brk id="52" min="1" max="35" man="1"/>
  </rowBreaks>
  <colBreaks count="1" manualBreakCount="1">
    <brk id="25" min="1" max="5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職員体制計算表</vt:lpstr>
      <vt:lpstr>職員体制計算表!Print_Area</vt:lpstr>
      <vt:lpstr>職員体制計算表!Print_Titles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User1909</dc:creator>
  <cp:lastModifiedBy>user2411.sna@outlook.jp</cp:lastModifiedBy>
  <cp:lastPrinted>2025-09-09T05:57:42Z</cp:lastPrinted>
  <dcterms:created xsi:type="dcterms:W3CDTF">2020-08-24T00:43:55Z</dcterms:created>
  <dcterms:modified xsi:type="dcterms:W3CDTF">2025-09-10T02:58:41Z</dcterms:modified>
</cp:coreProperties>
</file>